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36" windowWidth="12120" windowHeight="9120" tabRatio="793" activeTab="0"/>
  </bookViews>
  <sheets>
    <sheet name="MK" sheetId="1" r:id="rId1"/>
    <sheet name="MK cup" sheetId="2" r:id="rId2"/>
    <sheet name="MN" sheetId="3" r:id="rId3"/>
    <sheet name="MN cup" sheetId="4" r:id="rId4"/>
    <sheet name="NK" sheetId="5" r:id="rId5"/>
    <sheet name="NK cup" sheetId="6" r:id="rId6"/>
    <sheet name="NN" sheetId="7" r:id="rId7"/>
    <sheet name="NN cup" sheetId="8" r:id="rId8"/>
    <sheet name="SN" sheetId="9" r:id="rId9"/>
    <sheet name="aikataulu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<sst xmlns="http://schemas.openxmlformats.org/spreadsheetml/2006/main" count="1827" uniqueCount="493">
  <si>
    <t>Seura</t>
  </si>
  <si>
    <t>PT Espoo</t>
  </si>
  <si>
    <t>Timo Tamminen</t>
  </si>
  <si>
    <t>TIP-70</t>
  </si>
  <si>
    <t>Luokka:</t>
  </si>
  <si>
    <t>Lohko:</t>
  </si>
  <si>
    <t>Pöytä</t>
  </si>
  <si>
    <t>Päivä:</t>
  </si>
  <si>
    <t>Klo:</t>
  </si>
  <si>
    <t>SeSi</t>
  </si>
  <si>
    <t>Toni Soine</t>
  </si>
  <si>
    <t>PuPy</t>
  </si>
  <si>
    <t>Ilkka Härmälä</t>
  </si>
  <si>
    <t>Nimi</t>
  </si>
  <si>
    <t>1</t>
  </si>
  <si>
    <t>2</t>
  </si>
  <si>
    <t>3</t>
  </si>
  <si>
    <t>4</t>
  </si>
  <si>
    <t>V</t>
  </si>
  <si>
    <t>T</t>
  </si>
  <si>
    <t>Eräsum</t>
  </si>
  <si>
    <t>Sija</t>
  </si>
  <si>
    <t>Pistesum</t>
  </si>
  <si>
    <t>ero</t>
  </si>
  <si>
    <t>Jyri Pulkkinen</t>
  </si>
  <si>
    <t>KuPTS</t>
  </si>
  <si>
    <t>MBF</t>
  </si>
  <si>
    <t>--</t>
  </si>
  <si>
    <t>tark</t>
  </si>
  <si>
    <t>Ottelut</t>
  </si>
  <si>
    <t>1.erä</t>
  </si>
  <si>
    <t>2.erä</t>
  </si>
  <si>
    <t>3.erä</t>
  </si>
  <si>
    <t>4.erä</t>
  </si>
  <si>
    <t>5.erä</t>
  </si>
  <si>
    <t>Erät</t>
  </si>
  <si>
    <t>1-3</t>
  </si>
  <si>
    <t>2-4</t>
  </si>
  <si>
    <t>1-4</t>
  </si>
  <si>
    <t>Markus Heikkinen</t>
  </si>
  <si>
    <t>2-3</t>
  </si>
  <si>
    <t>1-2</t>
  </si>
  <si>
    <t>3-4</t>
  </si>
  <si>
    <t>HP</t>
  </si>
  <si>
    <t xml:space="preserve">Kirjoita vain erien jäännöspisteet( esim. 11-7  = 7 tai  6-11 = -6 ). Jos -0 (miinus nolla), anna etupilkku. </t>
  </si>
  <si>
    <t>TuKa</t>
  </si>
  <si>
    <t>Roope Kantola</t>
  </si>
  <si>
    <t>Iiro Tennilä</t>
  </si>
  <si>
    <t>KoKa</t>
  </si>
  <si>
    <t>Samuli Soine</t>
  </si>
  <si>
    <t>Pauli Hietikko</t>
  </si>
  <si>
    <t>Dmitry Vyskubov</t>
  </si>
  <si>
    <t>Otto Tennilä</t>
  </si>
  <si>
    <t>HUT</t>
  </si>
  <si>
    <t>MK</t>
  </si>
  <si>
    <t>PT 75</t>
  </si>
  <si>
    <t>A</t>
  </si>
  <si>
    <t>Henkilökohtainen SM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</si>
  <si>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</si>
  <si>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</si>
  <si>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</si>
  <si>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</si>
  <si>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</si>
  <si>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</si>
  <si>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</si>
  <si>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</si>
  <si>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</si>
  <si>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</si>
  <si>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</si>
  <si>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</si>
  <si>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</si>
  <si>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</si>
  <si>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Juha Rossi</t>
  </si>
  <si>
    <t xml:space="preserve">PT 75 </t>
  </si>
  <si>
    <t>Jani Kokkonen</t>
  </si>
  <si>
    <t>Lari Ikonen</t>
  </si>
  <si>
    <t>Jouni Flemming</t>
  </si>
  <si>
    <t>Tuomas Perkkiö</t>
  </si>
  <si>
    <t>OPT-86</t>
  </si>
  <si>
    <t>Marko Holopainen</t>
  </si>
  <si>
    <t>Matti Lappalainen</t>
  </si>
  <si>
    <t>Aarne Kyläkallio</t>
  </si>
  <si>
    <t>Westika</t>
  </si>
  <si>
    <t>Miko Haarala</t>
  </si>
  <si>
    <t>Leo Kivelä</t>
  </si>
  <si>
    <t>Olli-Ville Halonen</t>
  </si>
  <si>
    <t>Aleksi Hyttinen</t>
  </si>
  <si>
    <t>JPT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</si>
  <si>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</si>
  <si>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</si>
  <si>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</si>
  <si>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</si>
  <si>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</si>
  <si>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</si>
  <si>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</si>
  <si>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</si>
  <si>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</si>
  <si>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</si>
  <si>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</si>
  <si>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</si>
  <si>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MK A 1</t>
  </si>
  <si>
    <t>MK B 1</t>
  </si>
  <si>
    <t>MK J 1</t>
  </si>
  <si>
    <t>MK A 2</t>
  </si>
  <si>
    <t>MK B 2</t>
  </si>
  <si>
    <t>MK J 2</t>
  </si>
  <si>
    <t xml:space="preserve">MK A 3 </t>
  </si>
  <si>
    <t xml:space="preserve">MK B 3 </t>
  </si>
  <si>
    <t>MK J 3</t>
  </si>
  <si>
    <t>MK B 4</t>
  </si>
  <si>
    <t>MK J 4</t>
  </si>
  <si>
    <t>MK B 5</t>
  </si>
  <si>
    <t>MK J 5</t>
  </si>
  <si>
    <t>MK B 6</t>
  </si>
  <si>
    <t>MK J 6</t>
  </si>
  <si>
    <t>MK K 1</t>
  </si>
  <si>
    <t xml:space="preserve">MK L1 </t>
  </si>
  <si>
    <t>MK M 1</t>
  </si>
  <si>
    <t>MK N 1</t>
  </si>
  <si>
    <t>MK O 1</t>
  </si>
  <si>
    <t>NK A 1</t>
  </si>
  <si>
    <t>NK B 1</t>
  </si>
  <si>
    <t>NK C 1</t>
  </si>
  <si>
    <t>NK D 1</t>
  </si>
  <si>
    <t>MK K 2</t>
  </si>
  <si>
    <t>MK L2</t>
  </si>
  <si>
    <t>MK M 2</t>
  </si>
  <si>
    <t>MK N 2</t>
  </si>
  <si>
    <t>MK O 2</t>
  </si>
  <si>
    <t>NK A 2</t>
  </si>
  <si>
    <t>NK B 2</t>
  </si>
  <si>
    <t>NK C 2</t>
  </si>
  <si>
    <t>NK D 2</t>
  </si>
  <si>
    <t>MK K 3</t>
  </si>
  <si>
    <t>MK L3</t>
  </si>
  <si>
    <t>MK M 3</t>
  </si>
  <si>
    <t>MK N 3</t>
  </si>
  <si>
    <t>MK O 3</t>
  </si>
  <si>
    <t>NK A 3</t>
  </si>
  <si>
    <t>NK B 3</t>
  </si>
  <si>
    <t>NK C 3</t>
  </si>
  <si>
    <t>NK D 3</t>
  </si>
  <si>
    <t>MK K 4</t>
  </si>
  <si>
    <t>MK L4</t>
  </si>
  <si>
    <t>MK M 4</t>
  </si>
  <si>
    <t>MK N 4</t>
  </si>
  <si>
    <t>MK O 4</t>
  </si>
  <si>
    <t>NK C 4</t>
  </si>
  <si>
    <t>NK D 4</t>
  </si>
  <si>
    <t xml:space="preserve">MK K 5 </t>
  </si>
  <si>
    <t>MK L 5</t>
  </si>
  <si>
    <t>MK M 5</t>
  </si>
  <si>
    <t>MK M 6</t>
  </si>
  <si>
    <t>MK N 5</t>
  </si>
  <si>
    <t>MK O 5</t>
  </si>
  <si>
    <t>MK K 6</t>
  </si>
  <si>
    <t>MK L 6</t>
  </si>
  <si>
    <t>MK N 6</t>
  </si>
  <si>
    <t>NK C 5</t>
  </si>
  <si>
    <t>NK D 5</t>
  </si>
  <si>
    <t>MK O 6</t>
  </si>
  <si>
    <t>NK C 6</t>
  </si>
  <si>
    <t xml:space="preserve">NK D 6 </t>
  </si>
  <si>
    <t>NN A 1</t>
  </si>
  <si>
    <t>NN B 1</t>
  </si>
  <si>
    <t>NN A 2</t>
  </si>
  <si>
    <t>NN B 2</t>
  </si>
  <si>
    <t xml:space="preserve">NN A 3 </t>
  </si>
  <si>
    <t xml:space="preserve">NN B 3 </t>
  </si>
  <si>
    <t>siirtyminen yhdeksään pöytään</t>
  </si>
  <si>
    <t>MN A 1</t>
  </si>
  <si>
    <t>MN B 1</t>
  </si>
  <si>
    <t>MN C 1</t>
  </si>
  <si>
    <t>MN D 1</t>
  </si>
  <si>
    <t>MN E 1</t>
  </si>
  <si>
    <t>MN F 1</t>
  </si>
  <si>
    <t>MN G 1</t>
  </si>
  <si>
    <t>MN H 1</t>
  </si>
  <si>
    <t>MN H 2</t>
  </si>
  <si>
    <t>MN A 2</t>
  </si>
  <si>
    <t>MN B 2</t>
  </si>
  <si>
    <t>MN C 2</t>
  </si>
  <si>
    <t>MN D 2</t>
  </si>
  <si>
    <t>MN E 2</t>
  </si>
  <si>
    <t>MN F 2</t>
  </si>
  <si>
    <t>MN G 2</t>
  </si>
  <si>
    <t>MN H 3</t>
  </si>
  <si>
    <t>MN H 4</t>
  </si>
  <si>
    <t>MN A 3</t>
  </si>
  <si>
    <t>MN B 3</t>
  </si>
  <si>
    <t>MN C 3</t>
  </si>
  <si>
    <t>MN D 3</t>
  </si>
  <si>
    <t>MN E 3</t>
  </si>
  <si>
    <t xml:space="preserve">MN F 3 </t>
  </si>
  <si>
    <t>MN G 3</t>
  </si>
  <si>
    <t>MN H 5</t>
  </si>
  <si>
    <t>MN H 6</t>
  </si>
  <si>
    <t>MN D 4</t>
  </si>
  <si>
    <t xml:space="preserve">MN E 4 </t>
  </si>
  <si>
    <t xml:space="preserve">MN F 4 </t>
  </si>
  <si>
    <t>MN G 4</t>
  </si>
  <si>
    <t>MN D 6</t>
  </si>
  <si>
    <t>MN E 6</t>
  </si>
  <si>
    <t>MN F 6</t>
  </si>
  <si>
    <t>MN D 5</t>
  </si>
  <si>
    <t xml:space="preserve">MN E 5 </t>
  </si>
  <si>
    <t xml:space="preserve">MN F 5 </t>
  </si>
  <si>
    <t>MN G 5</t>
  </si>
  <si>
    <t>MN G 6</t>
  </si>
  <si>
    <t>MK jatkocup 2. kierros 8 ottelua</t>
  </si>
  <si>
    <t>MN jatkocup 1. kierros 4 ottelua</t>
  </si>
  <si>
    <t>SN 1. kierros 3 ottelua</t>
  </si>
  <si>
    <t xml:space="preserve">MN jatkocup 2. kierros 4 ottelua </t>
  </si>
  <si>
    <t>SN 2. kierros 4 ottelua</t>
  </si>
  <si>
    <t>SN semit</t>
  </si>
  <si>
    <t>Henri Arjamaa</t>
  </si>
  <si>
    <t>Mika Hämäläinen</t>
  </si>
  <si>
    <t>Sergey Troshkov</t>
  </si>
  <si>
    <t>Seppo Hiltunen</t>
  </si>
  <si>
    <t>Kyösti Kurunmäki</t>
  </si>
  <si>
    <t>Simo Pokki</t>
  </si>
  <si>
    <t>Harri Sassi</t>
  </si>
  <si>
    <t>Tero Tamminen</t>
  </si>
  <si>
    <t>Timo Salo</t>
  </si>
  <si>
    <t>Julius Muinonen</t>
  </si>
  <si>
    <t>Jani Anttila</t>
  </si>
  <si>
    <t>Petri Keivaara</t>
  </si>
  <si>
    <t>Simo Kuutti</t>
  </si>
  <si>
    <t>Teemu Oinas</t>
  </si>
  <si>
    <t>Håkan Nyberg</t>
  </si>
  <si>
    <t>Christian Mattsson</t>
  </si>
  <si>
    <t>HIK</t>
  </si>
  <si>
    <t>Marko Pietilä</t>
  </si>
  <si>
    <t>Pekka Kolppanen</t>
  </si>
  <si>
    <t>Jouko Manni</t>
  </si>
  <si>
    <t>Timo Terho</t>
  </si>
  <si>
    <t>Elmo Räsänen</t>
  </si>
  <si>
    <t>TuTo</t>
  </si>
  <si>
    <t>Risto Virtanen</t>
  </si>
  <si>
    <t>Kari Saarinen</t>
  </si>
  <si>
    <t>Kai Merimaa</t>
  </si>
  <si>
    <t>Sami Huuhka</t>
  </si>
  <si>
    <t>LrTU</t>
  </si>
  <si>
    <t>Kari Halavaara</t>
  </si>
  <si>
    <t>Vana</t>
  </si>
  <si>
    <t>Tapio Syrjänen</t>
  </si>
  <si>
    <t>Raimo Virtanen</t>
  </si>
  <si>
    <t>Lasse Vimpari</t>
  </si>
  <si>
    <t>YNM</t>
  </si>
  <si>
    <t>Antti Jokinen</t>
  </si>
  <si>
    <t>Jarno Lehtonen</t>
  </si>
  <si>
    <t>Jouni Nousiainen</t>
  </si>
  <si>
    <t>Timo Aarnio</t>
  </si>
  <si>
    <t>Sami Surakka</t>
  </si>
  <si>
    <t>Henri Makkonen</t>
  </si>
  <si>
    <t>TTC Boom</t>
  </si>
  <si>
    <t>Esa Kallio</t>
  </si>
  <si>
    <t>Ville Purma</t>
  </si>
  <si>
    <t>Sami Pyykkö</t>
  </si>
  <si>
    <t>p8</t>
  </si>
  <si>
    <t>p9</t>
  </si>
  <si>
    <t>Ismo Lallo</t>
  </si>
  <si>
    <t>MK jatkocup 1.kierros 8 ottelua</t>
  </si>
  <si>
    <t>MN</t>
  </si>
  <si>
    <t>p1</t>
  </si>
  <si>
    <t>p2</t>
  </si>
  <si>
    <t>p3</t>
  </si>
  <si>
    <t>M. Karjalainen/ J. Poutanen</t>
  </si>
  <si>
    <t>K. Saarinen/ H. Sassi</t>
  </si>
  <si>
    <t>T. Oinas/ J. Anttila</t>
  </si>
  <si>
    <t>M. Nyyssönen/ J. Flemming</t>
  </si>
  <si>
    <t>M. Haarala/ O-V Halonen</t>
  </si>
  <si>
    <t>S. Huuhka/ A. Hyttinen</t>
  </si>
  <si>
    <t>LrTU/ JPT</t>
  </si>
  <si>
    <t>S. Soine/ O. Tennilä</t>
  </si>
  <si>
    <t>PT Espoo/ PT 75</t>
  </si>
  <si>
    <t>L. Kivelä/ J. Muinonen</t>
  </si>
  <si>
    <t>J. Pulkkinen/ J. Nousiainen</t>
  </si>
  <si>
    <t>I. Härmälä/ I. Lallo</t>
  </si>
  <si>
    <t>J. Utriainen/ J. Lehtonen</t>
  </si>
  <si>
    <t>S. Surakka/ Te. Tamminen</t>
  </si>
  <si>
    <t>D. Vyskubov/ I. Tennilä</t>
  </si>
  <si>
    <t>J. Kokkonen/ M. Holopainen</t>
  </si>
  <si>
    <t>L. Ikonen/ V. Purma</t>
  </si>
  <si>
    <t>HUT/ PT 75</t>
  </si>
  <si>
    <t>P. Kolppanen/ T. Salo</t>
  </si>
  <si>
    <t>S. Kuutti/ M. Hämäläinen</t>
  </si>
  <si>
    <t>J. Rossi/ A. Kyläkallio</t>
  </si>
  <si>
    <t>PT 75/ Westika</t>
  </si>
  <si>
    <t>H. Arjamaa/ T. Terho</t>
  </si>
  <si>
    <t>Westika/ MBF</t>
  </si>
  <si>
    <t>E. Kallio/ M. Pietilä</t>
  </si>
  <si>
    <t>PuPy/ PT 75</t>
  </si>
  <si>
    <t>R. Kantola/ P. Hietikko</t>
  </si>
  <si>
    <t>TuKa/ PT Espoo</t>
  </si>
  <si>
    <t>T. Perkkiö/ S. Hiltunen</t>
  </si>
  <si>
    <t>C. Mattsson/ E. Räsänen</t>
  </si>
  <si>
    <t>K. Halavaara/ P. Keivaara</t>
  </si>
  <si>
    <t>Vana/ PT 75</t>
  </si>
  <si>
    <t>B. Olah/ A. Jokinen</t>
  </si>
  <si>
    <t>SeSi/ PT 75</t>
  </si>
  <si>
    <t>T. Aarnio/ J. Manni</t>
  </si>
  <si>
    <t>M. Lappalainen/ H. Nyberg</t>
  </si>
  <si>
    <t>H. Makkonen/ S. Pyykkö</t>
  </si>
  <si>
    <t>lauantai</t>
  </si>
  <si>
    <t>Kilpailut:</t>
  </si>
  <si>
    <t>Aika:</t>
  </si>
  <si>
    <t>Miesten nelinpeli</t>
  </si>
  <si>
    <t>29.-30.3.2008</t>
  </si>
  <si>
    <t>Ti. Tamminen/ T. Soine</t>
  </si>
  <si>
    <t>J. Jormanainen/ M. Kantola</t>
  </si>
  <si>
    <t>PT Espoo/ TuKa</t>
  </si>
  <si>
    <t>M. Räsänen/ E. Aho</t>
  </si>
  <si>
    <t>P. Valasti/ M. Tuomola</t>
  </si>
  <si>
    <t>Miesten kaksinpeli</t>
  </si>
  <si>
    <t>Pasi Valasti</t>
  </si>
  <si>
    <t>Mika Tuomola</t>
  </si>
  <si>
    <t>Eero Aho</t>
  </si>
  <si>
    <t>Pekka Ågren</t>
  </si>
  <si>
    <t>Manu Karjalainen</t>
  </si>
  <si>
    <t>Mika Räsänen</t>
  </si>
  <si>
    <t>Benedek Olah</t>
  </si>
  <si>
    <t>Juho Poutanen</t>
  </si>
  <si>
    <t>Mikko Kantola</t>
  </si>
  <si>
    <t>Esa Miettinen</t>
  </si>
  <si>
    <t>Jani Jormanainen</t>
  </si>
  <si>
    <t>Matti Nyyssönen</t>
  </si>
  <si>
    <t>Jani Utriainen</t>
  </si>
  <si>
    <t>LL</t>
  </si>
  <si>
    <t>NK</t>
  </si>
  <si>
    <t>Hanna Nyberg</t>
  </si>
  <si>
    <t>Henrika Punnonen</t>
  </si>
  <si>
    <t>Vuokko Lahtinen</t>
  </si>
  <si>
    <t>Pinja Eriksson</t>
  </si>
  <si>
    <t>Milla Valasti</t>
  </si>
  <si>
    <t>Nora Nordling</t>
  </si>
  <si>
    <t>Jannika Oksanen</t>
  </si>
  <si>
    <t>Emma Rolig</t>
  </si>
  <si>
    <t>Sanna Pelli</t>
  </si>
  <si>
    <t>Susanna Lautala-Näykki</t>
  </si>
  <si>
    <t>Milla-Mari Vastavuo</t>
  </si>
  <si>
    <t>Henna Mäntynen</t>
  </si>
  <si>
    <t>Veera Välimäki</t>
  </si>
  <si>
    <t>Minna Björkqvist</t>
  </si>
  <si>
    <t>Naisten kaksinpeli</t>
  </si>
  <si>
    <t>A1</t>
  </si>
  <si>
    <t>B1</t>
  </si>
  <si>
    <t>C1</t>
  </si>
  <si>
    <t>D1</t>
  </si>
  <si>
    <t>NN</t>
  </si>
  <si>
    <t>H. Nyberg/ J. Oksanen</t>
  </si>
  <si>
    <t>M-M Vastavuo/ V. Lahtinen</t>
  </si>
  <si>
    <t>MBF/ KuPTS</t>
  </si>
  <si>
    <t>V. Välimäki/ S. Pelli</t>
  </si>
  <si>
    <t>P. Eriksson/ E. Rolig</t>
  </si>
  <si>
    <t>H. Punnonen/ M. Valasti</t>
  </si>
  <si>
    <t>KuPTS/ PuPy</t>
  </si>
  <si>
    <t>H. Mäntynen/ N. Nordling</t>
  </si>
  <si>
    <t>Naisten nelinpeli</t>
  </si>
  <si>
    <t>B2</t>
  </si>
  <si>
    <t>A2</t>
  </si>
  <si>
    <t>Sekanelinpeli</t>
  </si>
  <si>
    <t>B. Olah/ P. Eriksson</t>
  </si>
  <si>
    <t>SeSi/ MBF</t>
  </si>
  <si>
    <t>M. Tuomola/ N. Nordling</t>
  </si>
  <si>
    <t>PT 75/ TIP-70</t>
  </si>
  <si>
    <t>P. Hietikko/ M-M Vastavuo</t>
  </si>
  <si>
    <t>PT Espoo/ MBF</t>
  </si>
  <si>
    <t>C. Mattsson/ M. Björkqvist</t>
  </si>
  <si>
    <t>E. Miettinen/ H. Punnonen</t>
  </si>
  <si>
    <t>J. Muinonen/ M. Valasti</t>
  </si>
  <si>
    <t>TIP-70/ PuPy</t>
  </si>
  <si>
    <t>L. Kivelä/ H. Nyberg</t>
  </si>
  <si>
    <t xml:space="preserve">TIP-70 </t>
  </si>
  <si>
    <t>J. Kokkonen/ V. Lahtinen</t>
  </si>
  <si>
    <t>Te. Tamminen/ H. Mäntynen</t>
  </si>
  <si>
    <t>Ti. Tamminen/ E. Rolig</t>
  </si>
  <si>
    <t>O. Tennilä/ J. Oksanen</t>
  </si>
  <si>
    <t>neljä pöytää ja kaksi lämmittelypöytää</t>
  </si>
  <si>
    <t>NN semi</t>
  </si>
  <si>
    <t xml:space="preserve">NN semi </t>
  </si>
  <si>
    <t>MN semi</t>
  </si>
  <si>
    <t>SN fin</t>
  </si>
  <si>
    <t>MK kvart</t>
  </si>
  <si>
    <t>NK kvart</t>
  </si>
  <si>
    <t>MK semi</t>
  </si>
  <si>
    <t>NK semi</t>
  </si>
  <si>
    <t>NN fin</t>
  </si>
  <si>
    <t>NK fin</t>
  </si>
  <si>
    <t xml:space="preserve">MK fin </t>
  </si>
  <si>
    <t>TTC Boom/ LrTU</t>
  </si>
  <si>
    <t>yksi pöytä, lämmittelypöytä alasalissa</t>
  </si>
  <si>
    <t>sunnuntai</t>
  </si>
  <si>
    <t xml:space="preserve">MN fin </t>
  </si>
  <si>
    <t xml:space="preserve">miesten finaalin päätyttyä kaikkien luokkien palkintojenjako </t>
  </si>
  <si>
    <t>Valasti</t>
  </si>
  <si>
    <t>1,4,6,4</t>
  </si>
  <si>
    <t>5,3,5,10</t>
  </si>
  <si>
    <t>Ågren</t>
  </si>
  <si>
    <t>-7,9,-8,9,8,5</t>
  </si>
  <si>
    <t>Lappalainen</t>
  </si>
  <si>
    <t>9,9,-7,3,3</t>
  </si>
  <si>
    <t>Tuomola</t>
  </si>
  <si>
    <t>-9,5,5,-7,8,10</t>
  </si>
  <si>
    <t>Soine</t>
  </si>
  <si>
    <t>9,5,8,6</t>
  </si>
  <si>
    <t>Karjalainen</t>
  </si>
  <si>
    <t>8,6,4,10</t>
  </si>
  <si>
    <t>8,-8,3,4,7</t>
  </si>
  <si>
    <t>Räsänen</t>
  </si>
  <si>
    <t>6,6,5,7</t>
  </si>
  <si>
    <t>Olah</t>
  </si>
  <si>
    <t>Poutanen</t>
  </si>
  <si>
    <t>5,4,4,7</t>
  </si>
  <si>
    <t>Kantola</t>
  </si>
  <si>
    <t>6,8,-11,11,7</t>
  </si>
  <si>
    <t>Miettinen</t>
  </si>
  <si>
    <t>1,10,8,4</t>
  </si>
  <si>
    <t>Jormanainen</t>
  </si>
  <si>
    <t>11,-6,7,-6,9,-12,9</t>
  </si>
  <si>
    <t>Nyyssönen</t>
  </si>
  <si>
    <t>-10,9,6,4,4</t>
  </si>
  <si>
    <t>Utriainen</t>
  </si>
  <si>
    <t>2,7,8,11</t>
  </si>
  <si>
    <t>Tamminen</t>
  </si>
  <si>
    <t>3,6,1,5</t>
  </si>
  <si>
    <t>-9,2,9,5,4</t>
  </si>
  <si>
    <t>7,6,5,5</t>
  </si>
  <si>
    <t>T Soine</t>
  </si>
  <si>
    <t>10,-7,-4,9,-9,7,7</t>
  </si>
  <si>
    <t>4,14,4,6</t>
  </si>
  <si>
    <t>4,8,7,5</t>
  </si>
  <si>
    <t>6,-8,6,8,-9,6</t>
  </si>
  <si>
    <t>-10,6,-9,8,7,-9,9</t>
  </si>
  <si>
    <t>4,4,3,3</t>
  </si>
  <si>
    <t>6,4,8</t>
  </si>
  <si>
    <t>Olah/ Jokinen</t>
  </si>
  <si>
    <t>8,9,7</t>
  </si>
  <si>
    <t>Soine/ Tennilä</t>
  </si>
  <si>
    <t>4,4,10</t>
  </si>
  <si>
    <t>Karjalainen/ Poutanen</t>
  </si>
  <si>
    <t>9,5,-4,-6,9</t>
  </si>
  <si>
    <t>Nyyssönen/ Flemming</t>
  </si>
  <si>
    <t>9,-8,-11,-8</t>
  </si>
  <si>
    <t>-8,4,-4,8,6</t>
  </si>
  <si>
    <t>Räsänen/ Aho</t>
  </si>
  <si>
    <t>3,6,-7,5</t>
  </si>
  <si>
    <t>Valasti/ Tuomola</t>
  </si>
  <si>
    <t>-5,8,7,10</t>
  </si>
  <si>
    <t>D2</t>
  </si>
  <si>
    <t>C2</t>
  </si>
  <si>
    <t>Tuomola/ Nordling</t>
  </si>
  <si>
    <t>-5,6,-5,7,10</t>
  </si>
  <si>
    <t>Hietikko/ Vastavuo</t>
  </si>
  <si>
    <t>Muinonen/ Valasti</t>
  </si>
  <si>
    <t>-10,3,9,7</t>
  </si>
  <si>
    <t>Kokkonen/ Lahtinen</t>
  </si>
  <si>
    <t>9,8,7</t>
  </si>
  <si>
    <t>Tennilä/ Oksanen</t>
  </si>
  <si>
    <t>8,5,-11,-6,7</t>
  </si>
  <si>
    <t>6,5,6</t>
  </si>
  <si>
    <t>Tamminen/ Rolig</t>
  </si>
  <si>
    <t>3,4,5</t>
  </si>
  <si>
    <t>4,12,-7,3</t>
  </si>
  <si>
    <t>6,8,9</t>
  </si>
  <si>
    <t>9,7,7</t>
  </si>
  <si>
    <t>9,6,7,-11,6</t>
  </si>
  <si>
    <t>6,11,7,4</t>
  </si>
  <si>
    <t>7,6,6,8</t>
  </si>
  <si>
    <t>8,7,12,4</t>
  </si>
  <si>
    <t>10,4,4,3</t>
  </si>
  <si>
    <t>5,7,-9,4,-5,-1,4</t>
  </si>
  <si>
    <t>10,-9,-8,10,9,8</t>
  </si>
  <si>
    <t>Nyberg</t>
  </si>
  <si>
    <t>1,4,7,8</t>
  </si>
  <si>
    <t>Eriksson</t>
  </si>
  <si>
    <t>7,-4,10,6,4</t>
  </si>
  <si>
    <t>Vastavuo</t>
  </si>
  <si>
    <t>8,6,5,-13,7</t>
  </si>
  <si>
    <t>1,7,9,6</t>
  </si>
  <si>
    <t>1,10,7,7</t>
  </si>
  <si>
    <t>3,5,7,8</t>
  </si>
  <si>
    <t>-6,-7,14,11,-3,6,5</t>
  </si>
  <si>
    <t>Nyberg/ Oksanen</t>
  </si>
  <si>
    <t>-8,4,8,9</t>
  </si>
  <si>
    <t>Eriksson/ Rolig</t>
  </si>
  <si>
    <t>2,-10,8,8</t>
  </si>
  <si>
    <t>5,6,8</t>
  </si>
  <si>
    <t>9,-3,4,-7,11</t>
  </si>
  <si>
    <t>-8,8,9,-8,5</t>
  </si>
  <si>
    <t>-7,-7,9,8,8</t>
  </si>
  <si>
    <t>7,5,-9,8</t>
  </si>
  <si>
    <t>Ra. Virtanen/ L. Vimpari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</si>
</sst>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\.m\.yyyy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  <numFmt numFmtId="177" formatCode="#,##0\ &quot;F&quot;;\-#,##0\ &quot;F&quot;"/>
    <numFmt numFmtId="178" formatCode="#,##0\ &quot;F&quot;;[Red]\-#,##0\ &quot;F&quot;"/>
    <numFmt numFmtId="179" formatCode="#,##0.00\ &quot;F&quot;;\-#,##0.00\ &quot;F&quot;"/>
    <numFmt numFmtId="180" formatCode="#,##0.00\ &quot;F&quot;;[Red]\-#,##0.00\ &quot;F&quot;"/>
    <numFmt numFmtId="181" formatCode="_-* #,##0\ &quot;F&quot;_-;\-* #,##0\ &quot;F&quot;_-;_-* &quot;-&quot;\ &quot;F&quot;_-;_-@_-"/>
    <numFmt numFmtId="182" formatCode="_-* #,##0\ _F_-;\-* #,##0\ _F_-;_-* &quot;-&quot;\ _F_-;_-@_-"/>
    <numFmt numFmtId="183" formatCode="_-* #,##0.00\ &quot;F&quot;_-;\-* #,##0.00\ &quot;F&quot;_-;_-* &quot;-&quot;??\ &quot;F&quot;_-;_-@_-"/>
    <numFmt numFmtId="184" formatCode="_-* #,##0.00\ _F_-;\-* #,##0.00\ _F_-;_-* &quot;-&quot;??\ _F_-;_-@_-"/>
    <numFmt numFmtId="185" formatCode="0.0"/>
    <numFmt numFmtId="186" formatCode="#,##0;\-#,##0"/>
    <numFmt numFmtId="187" formatCode="#,##0;[Red]\-#,##0"/>
    <numFmt numFmtId="188" formatCode="#,##0.00;\-#,##0.00"/>
    <numFmt numFmtId="189" formatCode="#,##0.00;[Red]\-#,##0.00"/>
    <numFmt numFmtId="190" formatCode="#,##0\ _m_k"/>
    <numFmt numFmtId="191" formatCode="00000"/>
    <numFmt numFmtId="192" formatCode="d\-mmm\-yyyy"/>
    <numFmt numFmtId="193" formatCode="dd\-mm\-yyyy"/>
    <numFmt numFmtId="194" formatCode="dd/mm/yyyy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  <numFmt numFmtId="203" formatCode="#,##0.00\ &quot;€&quot;"/>
  </numFmts>
  <fonts count="48">
    <font>
      <sz val="12"/>
      <name val="Arial"/>
      <family val="0"/>
    </font>
    <font>
      <sz val="10"/>
      <name val="Arial"/>
      <family val="2"/>
    </font>
    <font>
      <sz val="12"/>
      <name val="SWISS"/>
      <family val="0"/>
    </font>
    <font>
      <sz val="9"/>
      <name val="Arial"/>
      <family val="2"/>
    </font>
    <font>
      <sz val="12"/>
      <color indexed="8"/>
      <name val="SWISS"/>
      <family val="2"/>
    </font>
    <font>
      <b/>
      <sz val="12"/>
      <color indexed="8"/>
      <name val="SWISS"/>
      <family val="0"/>
    </font>
    <font>
      <b/>
      <sz val="12"/>
      <name val="SWISS"/>
      <family val="0"/>
    </font>
    <font>
      <b/>
      <sz val="12"/>
      <name val="Arial"/>
      <family val="0"/>
    </font>
    <font>
      <sz val="8"/>
      <name val="Arial"/>
      <family val="2"/>
    </font>
    <font>
      <sz val="10"/>
      <color indexed="8"/>
      <name val="SWISS"/>
      <family val="0"/>
    </font>
    <font>
      <sz val="10"/>
      <name val="SWISS"/>
      <family val="0"/>
    </font>
    <font>
      <sz val="8"/>
      <color indexed="8"/>
      <name val="SWISS"/>
      <family val="0"/>
    </font>
    <font>
      <i/>
      <sz val="9"/>
      <color indexed="8"/>
      <name val="SWISS"/>
      <family val="0"/>
    </font>
    <font>
      <u val="single"/>
      <sz val="12"/>
      <color indexed="8"/>
      <name val="SWISS"/>
      <family val="0"/>
    </font>
    <font>
      <u val="single"/>
      <sz val="12"/>
      <name val="SWISS"/>
      <family val="0"/>
    </font>
    <font>
      <sz val="9"/>
      <color indexed="8"/>
      <name val="SWISS"/>
      <family val="0"/>
    </font>
    <font>
      <sz val="9"/>
      <name val="SWISS"/>
      <family val="0"/>
    </font>
    <font>
      <b/>
      <sz val="9"/>
      <color indexed="8"/>
      <name val="SWISS"/>
      <family val="0"/>
    </font>
    <font>
      <b/>
      <sz val="9"/>
      <name val="SWISS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13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0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Down"/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172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8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8" fillId="7" borderId="2" applyNumberFormat="0" applyAlignment="0" applyProtection="0"/>
    <xf numFmtId="0" fontId="42" fillId="23" borderId="8" applyNumberFormat="0" applyAlignment="0" applyProtection="0"/>
    <xf numFmtId="0" fontId="39" fillId="21" borderId="9" applyNumberFormat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4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right"/>
      <protection locked="0"/>
    </xf>
    <xf numFmtId="0" fontId="2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172" fontId="4" fillId="0" borderId="10" xfId="49" applyFont="1" applyBorder="1" applyAlignment="1" applyProtection="1">
      <alignment horizontal="center"/>
      <protection/>
    </xf>
    <xf numFmtId="172" fontId="4" fillId="0" borderId="13" xfId="49" applyFont="1" applyBorder="1" applyAlignment="1" applyProtection="1">
      <alignment horizontal="center"/>
      <protection/>
    </xf>
    <xf numFmtId="172" fontId="4" fillId="0" borderId="18" xfId="49" applyFont="1" applyBorder="1" applyAlignment="1" applyProtection="1">
      <alignment horizontal="center"/>
      <protection locked="0"/>
    </xf>
    <xf numFmtId="172" fontId="9" fillId="0" borderId="19" xfId="49" applyFont="1" applyBorder="1" applyAlignment="1" applyProtection="1">
      <alignment horizontal="center"/>
      <protection/>
    </xf>
    <xf numFmtId="172" fontId="9" fillId="0" borderId="20" xfId="49" applyFont="1" applyBorder="1" applyAlignment="1" applyProtection="1">
      <alignment horizontal="center"/>
      <protection/>
    </xf>
    <xf numFmtId="172" fontId="11" fillId="0" borderId="11" xfId="49" applyFont="1" applyBorder="1" applyAlignment="1" applyProtection="1">
      <alignment horizontal="left"/>
      <protection/>
    </xf>
    <xf numFmtId="172" fontId="9" fillId="0" borderId="11" xfId="49" applyFont="1" applyBorder="1" applyAlignment="1" applyProtection="1">
      <alignment horizontal="center"/>
      <protection/>
    </xf>
    <xf numFmtId="0" fontId="1" fillId="0" borderId="21" xfId="0" applyFont="1" applyBorder="1" applyAlignment="1">
      <alignment horizontal="center"/>
    </xf>
    <xf numFmtId="172" fontId="11" fillId="0" borderId="22" xfId="49" applyFont="1" applyBorder="1" applyAlignment="1" applyProtection="1">
      <alignment horizontal="center"/>
      <protection/>
    </xf>
    <xf numFmtId="172" fontId="4" fillId="24" borderId="23" xfId="49" applyFont="1" applyFill="1" applyBorder="1" applyAlignment="1" applyProtection="1">
      <alignment horizontal="center"/>
      <protection/>
    </xf>
    <xf numFmtId="172" fontId="4" fillId="24" borderId="24" xfId="49" applyFont="1" applyFill="1" applyBorder="1" applyAlignment="1" applyProtection="1">
      <alignment horizontal="center"/>
      <protection/>
    </xf>
    <xf numFmtId="172" fontId="4" fillId="0" borderId="23" xfId="49" applyFont="1" applyBorder="1" applyProtection="1">
      <alignment/>
      <protection/>
    </xf>
    <xf numFmtId="172" fontId="4" fillId="0" borderId="24" xfId="49" applyFont="1" applyBorder="1" applyProtection="1">
      <alignment/>
      <protection/>
    </xf>
    <xf numFmtId="172" fontId="5" fillId="0" borderId="25" xfId="49" applyFont="1" applyBorder="1" applyAlignment="1" applyProtection="1">
      <alignment horizontal="center"/>
      <protection/>
    </xf>
    <xf numFmtId="172" fontId="5" fillId="0" borderId="26" xfId="49" applyFont="1" applyBorder="1" applyAlignment="1" applyProtection="1">
      <alignment horizontal="center"/>
      <protection/>
    </xf>
    <xf numFmtId="172" fontId="11" fillId="0" borderId="27" xfId="49" applyFont="1" applyBorder="1" applyAlignment="1" applyProtection="1">
      <alignment horizontal="right"/>
      <protection/>
    </xf>
    <xf numFmtId="172" fontId="11" fillId="0" borderId="28" xfId="49" applyFont="1" applyBorder="1" applyAlignment="1" applyProtection="1">
      <alignment horizontal="center"/>
      <protection/>
    </xf>
    <xf numFmtId="0" fontId="8" fillId="6" borderId="29" xfId="0" applyFont="1" applyFill="1" applyBorder="1" applyAlignment="1">
      <alignment/>
    </xf>
    <xf numFmtId="0" fontId="8" fillId="2" borderId="21" xfId="0" applyFont="1" applyFill="1" applyBorder="1" applyAlignment="1">
      <alignment horizontal="center"/>
    </xf>
    <xf numFmtId="172" fontId="11" fillId="0" borderId="30" xfId="49" applyFont="1" applyBorder="1" applyAlignment="1" applyProtection="1">
      <alignment horizontal="center"/>
      <protection/>
    </xf>
    <xf numFmtId="172" fontId="4" fillId="0" borderId="31" xfId="49" applyFont="1" applyBorder="1" applyProtection="1">
      <alignment/>
      <protection/>
    </xf>
    <xf numFmtId="172" fontId="4" fillId="0" borderId="32" xfId="49" applyFont="1" applyBorder="1" applyProtection="1">
      <alignment/>
      <protection/>
    </xf>
    <xf numFmtId="172" fontId="4" fillId="24" borderId="31" xfId="49" applyFont="1" applyFill="1" applyBorder="1" applyAlignment="1" applyProtection="1">
      <alignment horizontal="center"/>
      <protection/>
    </xf>
    <xf numFmtId="172" fontId="4" fillId="24" borderId="32" xfId="49" applyFont="1" applyFill="1" applyBorder="1" applyAlignment="1" applyProtection="1">
      <alignment horizontal="center"/>
      <protection/>
    </xf>
    <xf numFmtId="172" fontId="11" fillId="0" borderId="33" xfId="49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/>
      <protection/>
    </xf>
    <xf numFmtId="172" fontId="4" fillId="0" borderId="11" xfId="49" applyFont="1" applyBorder="1" applyProtection="1">
      <alignment/>
      <protection/>
    </xf>
    <xf numFmtId="172" fontId="2" fillId="0" borderId="11" xfId="49" applyBorder="1">
      <alignment/>
      <protection/>
    </xf>
    <xf numFmtId="172" fontId="2" fillId="0" borderId="12" xfId="49" applyBorder="1">
      <alignment/>
      <protection/>
    </xf>
    <xf numFmtId="0" fontId="0" fillId="0" borderId="0" xfId="0" applyFont="1" applyAlignment="1">
      <alignment/>
    </xf>
    <xf numFmtId="0" fontId="8" fillId="21" borderId="0" xfId="0" applyFont="1" applyFill="1" applyAlignment="1">
      <alignment/>
    </xf>
    <xf numFmtId="0" fontId="8" fillId="21" borderId="21" xfId="0" applyFont="1" applyFill="1" applyBorder="1" applyAlignment="1">
      <alignment horizontal="center"/>
    </xf>
    <xf numFmtId="0" fontId="0" fillId="21" borderId="0" xfId="0" applyFill="1" applyAlignment="1">
      <alignment/>
    </xf>
    <xf numFmtId="172" fontId="11" fillId="0" borderId="34" xfId="49" applyFont="1" applyBorder="1" applyAlignment="1" applyProtection="1">
      <alignment horizontal="center"/>
      <protection/>
    </xf>
    <xf numFmtId="172" fontId="4" fillId="0" borderId="35" xfId="49" applyFont="1" applyBorder="1" applyProtection="1">
      <alignment/>
      <protection/>
    </xf>
    <xf numFmtId="172" fontId="2" fillId="0" borderId="36" xfId="49" applyBorder="1">
      <alignment/>
      <protection/>
    </xf>
    <xf numFmtId="0" fontId="8" fillId="0" borderId="37" xfId="0" applyFont="1" applyBorder="1" applyAlignment="1">
      <alignment/>
    </xf>
    <xf numFmtId="0" fontId="8" fillId="0" borderId="21" xfId="0" applyFont="1" applyBorder="1" applyAlignment="1">
      <alignment horizontal="center"/>
    </xf>
    <xf numFmtId="172" fontId="11" fillId="0" borderId="34" xfId="49" applyFont="1" applyBorder="1" applyAlignment="1" applyProtection="1" quotePrefix="1">
      <alignment horizontal="center"/>
      <protection/>
    </xf>
    <xf numFmtId="172" fontId="4" fillId="0" borderId="38" xfId="49" applyFont="1" applyBorder="1" applyProtection="1">
      <alignment/>
      <protection/>
    </xf>
    <xf numFmtId="172" fontId="5" fillId="0" borderId="25" xfId="49" applyFont="1" applyBorder="1" applyAlignment="1" applyProtection="1">
      <alignment horizontal="right"/>
      <protection/>
    </xf>
    <xf numFmtId="0" fontId="7" fillId="0" borderId="39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3" fillId="0" borderId="37" xfId="0" applyFont="1" applyBorder="1" applyAlignment="1">
      <alignment/>
    </xf>
    <xf numFmtId="0" fontId="3" fillId="0" borderId="21" xfId="0" applyFont="1" applyBorder="1" applyAlignment="1">
      <alignment/>
    </xf>
    <xf numFmtId="0" fontId="3" fillId="2" borderId="21" xfId="0" applyFont="1" applyFill="1" applyBorder="1" applyAlignment="1">
      <alignment horizontal="center"/>
    </xf>
    <xf numFmtId="0" fontId="8" fillId="21" borderId="40" xfId="0" applyFont="1" applyFill="1" applyBorder="1" applyAlignment="1">
      <alignment/>
    </xf>
    <xf numFmtId="0" fontId="8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8" fillId="21" borderId="44" xfId="0" applyFont="1" applyFill="1" applyBorder="1" applyAlignment="1">
      <alignment/>
    </xf>
    <xf numFmtId="0" fontId="8" fillId="0" borderId="45" xfId="0" applyFont="1" applyBorder="1" applyAlignment="1">
      <alignment/>
    </xf>
    <xf numFmtId="172" fontId="11" fillId="0" borderId="46" xfId="49" applyFont="1" applyBorder="1" applyAlignment="1" applyProtection="1" quotePrefix="1">
      <alignment horizontal="center"/>
      <protection/>
    </xf>
    <xf numFmtId="172" fontId="4" fillId="0" borderId="47" xfId="49" applyFont="1" applyBorder="1" applyProtection="1">
      <alignment/>
      <protection/>
    </xf>
    <xf numFmtId="172" fontId="5" fillId="0" borderId="48" xfId="49" applyFont="1" applyBorder="1" applyAlignment="1" applyProtection="1">
      <alignment horizontal="right"/>
      <protection/>
    </xf>
    <xf numFmtId="0" fontId="7" fillId="0" borderId="49" xfId="0" applyNumberFormat="1" applyFont="1" applyBorder="1" applyAlignment="1">
      <alignment horizontal="center"/>
    </xf>
    <xf numFmtId="0" fontId="0" fillId="0" borderId="50" xfId="0" applyBorder="1" applyAlignment="1">
      <alignment/>
    </xf>
    <xf numFmtId="0" fontId="8" fillId="21" borderId="51" xfId="0" applyFont="1" applyFill="1" applyBorder="1" applyAlignment="1">
      <alignment/>
    </xf>
    <xf numFmtId="0" fontId="8" fillId="0" borderId="52" xfId="0" applyFont="1" applyBorder="1" applyAlignment="1">
      <alignment/>
    </xf>
    <xf numFmtId="172" fontId="9" fillId="0" borderId="53" xfId="49" applyFont="1" applyBorder="1" applyProtection="1">
      <alignment/>
      <protection/>
    </xf>
    <xf numFmtId="172" fontId="9" fillId="0" borderId="35" xfId="49" applyFont="1" applyBorder="1" applyProtection="1">
      <alignment/>
      <protection/>
    </xf>
    <xf numFmtId="172" fontId="9" fillId="0" borderId="54" xfId="49" applyFont="1" applyBorder="1" applyProtection="1">
      <alignment/>
      <protection/>
    </xf>
    <xf numFmtId="172" fontId="9" fillId="0" borderId="55" xfId="49" applyFont="1" applyBorder="1" applyProtection="1">
      <alignment/>
      <protection/>
    </xf>
    <xf numFmtId="172" fontId="9" fillId="0" borderId="15" xfId="49" applyFont="1" applyBorder="1" applyProtection="1">
      <alignment/>
      <protection/>
    </xf>
    <xf numFmtId="172" fontId="15" fillId="20" borderId="38" xfId="49" applyFont="1" applyFill="1" applyBorder="1" applyAlignment="1" applyProtection="1">
      <alignment horizontal="left"/>
      <protection locked="0"/>
    </xf>
    <xf numFmtId="172" fontId="15" fillId="20" borderId="56" xfId="49" applyFont="1" applyFill="1" applyBorder="1" applyAlignment="1" applyProtection="1">
      <alignment horizontal="left"/>
      <protection locked="0"/>
    </xf>
    <xf numFmtId="172" fontId="15" fillId="20" borderId="54" xfId="49" applyFont="1" applyFill="1" applyBorder="1" applyAlignment="1" applyProtection="1">
      <alignment horizontal="left"/>
      <protection locked="0"/>
    </xf>
    <xf numFmtId="172" fontId="15" fillId="0" borderId="11" xfId="49" applyFont="1" applyBorder="1" applyProtection="1">
      <alignment/>
      <protection/>
    </xf>
    <xf numFmtId="172" fontId="15" fillId="0" borderId="57" xfId="49" applyFont="1" applyBorder="1" applyProtection="1">
      <alignment/>
      <protection/>
    </xf>
    <xf numFmtId="172" fontId="15" fillId="0" borderId="53" xfId="49" applyFont="1" applyBorder="1" applyProtection="1">
      <alignment/>
      <protection/>
    </xf>
    <xf numFmtId="172" fontId="15" fillId="0" borderId="56" xfId="49" applyFont="1" applyBorder="1" applyProtection="1">
      <alignment/>
      <protection/>
    </xf>
    <xf numFmtId="172" fontId="15" fillId="0" borderId="57" xfId="49" applyFont="1" applyBorder="1" applyProtection="1">
      <alignment/>
      <protection/>
    </xf>
    <xf numFmtId="172" fontId="15" fillId="0" borderId="50" xfId="49" applyFont="1" applyBorder="1" applyProtection="1">
      <alignment/>
      <protection/>
    </xf>
    <xf numFmtId="0" fontId="3" fillId="0" borderId="0" xfId="0" applyFont="1" applyAlignment="1">
      <alignment/>
    </xf>
    <xf numFmtId="0" fontId="17" fillId="0" borderId="11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7" fillId="0" borderId="15" xfId="0" applyFont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 horizontal="right"/>
      <protection locked="0"/>
    </xf>
    <xf numFmtId="172" fontId="15" fillId="0" borderId="13" xfId="49" applyFont="1" applyBorder="1" applyAlignment="1" applyProtection="1">
      <alignment horizontal="center"/>
      <protection/>
    </xf>
    <xf numFmtId="172" fontId="15" fillId="0" borderId="18" xfId="49" applyFont="1" applyBorder="1" applyAlignment="1" applyProtection="1">
      <alignment horizontal="center"/>
      <protection locked="0"/>
    </xf>
    <xf numFmtId="0" fontId="3" fillId="20" borderId="26" xfId="0" applyFont="1" applyFill="1" applyBorder="1" applyAlignment="1">
      <alignment/>
    </xf>
    <xf numFmtId="0" fontId="3" fillId="20" borderId="58" xfId="0" applyFont="1" applyFill="1" applyBorder="1" applyAlignment="1">
      <alignment/>
    </xf>
    <xf numFmtId="0" fontId="1" fillId="0" borderId="0" xfId="52">
      <alignment/>
      <protection/>
    </xf>
    <xf numFmtId="0" fontId="21" fillId="0" borderId="0" xfId="52" applyFont="1">
      <alignment/>
      <protection/>
    </xf>
    <xf numFmtId="20" fontId="21" fillId="0" borderId="0" xfId="52" applyNumberFormat="1" applyFont="1">
      <alignment/>
      <protection/>
    </xf>
    <xf numFmtId="0" fontId="1" fillId="0" borderId="0" xfId="52" applyFont="1">
      <alignment/>
      <protection/>
    </xf>
    <xf numFmtId="0" fontId="22" fillId="0" borderId="0" xfId="52" applyFont="1">
      <alignment/>
      <protection/>
    </xf>
    <xf numFmtId="0" fontId="1" fillId="0" borderId="0" xfId="52" applyFont="1">
      <alignment/>
      <protection/>
    </xf>
    <xf numFmtId="20" fontId="23" fillId="0" borderId="0" xfId="52" applyNumberFormat="1" applyFont="1">
      <alignment/>
      <protection/>
    </xf>
    <xf numFmtId="0" fontId="23" fillId="0" borderId="0" xfId="52" applyFont="1">
      <alignment/>
      <protection/>
    </xf>
    <xf numFmtId="20" fontId="0" fillId="0" borderId="59" xfId="0" applyNumberFormat="1" applyBorder="1" applyAlignment="1">
      <alignment/>
    </xf>
    <xf numFmtId="20" fontId="0" fillId="0" borderId="42" xfId="0" applyNumberFormat="1" applyBorder="1" applyAlignment="1">
      <alignment/>
    </xf>
    <xf numFmtId="20" fontId="21" fillId="0" borderId="0" xfId="0" applyNumberFormat="1" applyFont="1" applyAlignment="1">
      <alignment/>
    </xf>
    <xf numFmtId="20" fontId="0" fillId="0" borderId="50" xfId="0" applyNumberFormat="1" applyBorder="1" applyAlignment="1">
      <alignment/>
    </xf>
    <xf numFmtId="20" fontId="0" fillId="0" borderId="0" xfId="52" applyNumberFormat="1" applyFont="1">
      <alignment/>
      <protection/>
    </xf>
    <xf numFmtId="0" fontId="25" fillId="0" borderId="0" xfId="51" applyFont="1">
      <alignment/>
      <protection/>
    </xf>
    <xf numFmtId="0" fontId="26" fillId="0" borderId="0" xfId="48" applyFont="1">
      <alignment/>
      <protection/>
    </xf>
    <xf numFmtId="0" fontId="27" fillId="0" borderId="0" xfId="48" applyFont="1">
      <alignment/>
      <protection/>
    </xf>
    <xf numFmtId="0" fontId="26" fillId="0" borderId="0" xfId="51" applyFont="1" applyAlignment="1">
      <alignment horizontal="center"/>
      <protection/>
    </xf>
    <xf numFmtId="0" fontId="27" fillId="0" borderId="0" xfId="51" applyFont="1">
      <alignment/>
      <protection/>
    </xf>
    <xf numFmtId="0" fontId="27" fillId="25" borderId="0" xfId="50" applyFont="1" applyFill="1" applyBorder="1">
      <alignment/>
      <protection/>
    </xf>
    <xf numFmtId="20" fontId="28" fillId="0" borderId="0" xfId="51" applyNumberFormat="1" applyFont="1">
      <alignment/>
      <protection/>
    </xf>
    <xf numFmtId="49" fontId="26" fillId="0" borderId="0" xfId="51" applyNumberFormat="1" applyFont="1" applyAlignment="1">
      <alignment horizontal="center"/>
      <protection/>
    </xf>
    <xf numFmtId="0" fontId="26" fillId="0" borderId="60" xfId="51" applyFont="1" applyBorder="1" applyAlignment="1">
      <alignment horizontal="center"/>
      <protection/>
    </xf>
    <xf numFmtId="0" fontId="26" fillId="0" borderId="60" xfId="51" applyFont="1" applyBorder="1">
      <alignment/>
      <protection/>
    </xf>
    <xf numFmtId="1" fontId="26" fillId="0" borderId="0" xfId="51" applyNumberFormat="1" applyFont="1" applyAlignment="1">
      <alignment horizontal="left"/>
      <protection/>
    </xf>
    <xf numFmtId="1" fontId="25" fillId="0" borderId="0" xfId="51" applyNumberFormat="1" applyFont="1" applyAlignment="1">
      <alignment horizontal="left"/>
      <protection/>
    </xf>
    <xf numFmtId="0" fontId="25" fillId="22" borderId="0" xfId="51" applyFont="1" applyFill="1" applyProtection="1">
      <alignment/>
      <protection locked="0"/>
    </xf>
    <xf numFmtId="0" fontId="26" fillId="21" borderId="61" xfId="51" applyFont="1" applyFill="1" applyBorder="1" applyAlignment="1">
      <alignment horizontal="center"/>
      <protection/>
    </xf>
    <xf numFmtId="0" fontId="26" fillId="21" borderId="0" xfId="51" applyFont="1" applyFill="1" applyBorder="1">
      <alignment/>
      <protection/>
    </xf>
    <xf numFmtId="0" fontId="26" fillId="21" borderId="62" xfId="51" applyFont="1" applyFill="1" applyBorder="1">
      <alignment/>
      <protection/>
    </xf>
    <xf numFmtId="49" fontId="26" fillId="0" borderId="0" xfId="51" applyNumberFormat="1" applyFont="1" applyAlignment="1" applyProtection="1">
      <alignment horizontal="center"/>
      <protection locked="0"/>
    </xf>
    <xf numFmtId="1" fontId="25" fillId="0" borderId="0" xfId="51" applyNumberFormat="1" applyFont="1" applyAlignment="1">
      <alignment horizontal="center"/>
      <protection/>
    </xf>
    <xf numFmtId="0" fontId="25" fillId="0" borderId="0" xfId="51" applyFont="1" applyAlignment="1">
      <alignment horizontal="center"/>
      <protection/>
    </xf>
    <xf numFmtId="0" fontId="26" fillId="21" borderId="63" xfId="51" applyFont="1" applyFill="1" applyBorder="1" applyAlignment="1">
      <alignment horizontal="center"/>
      <protection/>
    </xf>
    <xf numFmtId="0" fontId="26" fillId="21" borderId="64" xfId="51" applyFont="1" applyFill="1" applyBorder="1" applyAlignment="1">
      <alignment horizontal="left"/>
      <protection/>
    </xf>
    <xf numFmtId="0" fontId="26" fillId="21" borderId="65" xfId="51" applyFont="1" applyFill="1" applyBorder="1">
      <alignment/>
      <protection/>
    </xf>
    <xf numFmtId="49" fontId="26" fillId="0" borderId="66" xfId="51" applyNumberFormat="1" applyFont="1" applyBorder="1" applyAlignment="1" applyProtection="1">
      <alignment horizontal="center"/>
      <protection locked="0"/>
    </xf>
    <xf numFmtId="0" fontId="26" fillId="0" borderId="61" xfId="51" applyFont="1" applyBorder="1" applyAlignment="1">
      <alignment horizontal="center"/>
      <protection/>
    </xf>
    <xf numFmtId="0" fontId="26" fillId="0" borderId="0" xfId="51" applyFont="1" applyBorder="1">
      <alignment/>
      <protection/>
    </xf>
    <xf numFmtId="0" fontId="26" fillId="0" borderId="62" xfId="51" applyFont="1" applyBorder="1">
      <alignment/>
      <protection/>
    </xf>
    <xf numFmtId="49" fontId="26" fillId="0" borderId="67" xfId="51" applyNumberFormat="1" applyFont="1" applyBorder="1" applyAlignment="1" applyProtection="1">
      <alignment horizontal="center"/>
      <protection locked="0"/>
    </xf>
    <xf numFmtId="49" fontId="26" fillId="0" borderId="0" xfId="51" applyNumberFormat="1" applyFont="1" applyBorder="1" applyAlignment="1" applyProtection="1">
      <alignment horizontal="center"/>
      <protection locked="0"/>
    </xf>
    <xf numFmtId="0" fontId="26" fillId="0" borderId="63" xfId="51" applyFont="1" applyBorder="1" applyAlignment="1">
      <alignment horizontal="center"/>
      <protection/>
    </xf>
    <xf numFmtId="0" fontId="26" fillId="0" borderId="64" xfId="51" applyFont="1" applyBorder="1">
      <alignment/>
      <protection/>
    </xf>
    <xf numFmtId="0" fontId="26" fillId="0" borderId="65" xfId="51" applyFont="1" applyBorder="1">
      <alignment/>
      <protection/>
    </xf>
    <xf numFmtId="0" fontId="25" fillId="0" borderId="0" xfId="51" applyFont="1" applyProtection="1">
      <alignment/>
      <protection locked="0"/>
    </xf>
    <xf numFmtId="0" fontId="26" fillId="0" borderId="68" xfId="51" applyFont="1" applyBorder="1" applyAlignment="1">
      <alignment horizontal="center"/>
      <protection/>
    </xf>
    <xf numFmtId="0" fontId="26" fillId="0" borderId="68" xfId="51" applyFont="1" applyBorder="1">
      <alignment/>
      <protection/>
    </xf>
    <xf numFmtId="1" fontId="28" fillId="0" borderId="0" xfId="51" applyNumberFormat="1" applyFont="1" applyBorder="1" applyAlignment="1">
      <alignment horizontal="center"/>
      <protection/>
    </xf>
    <xf numFmtId="0" fontId="26" fillId="0" borderId="69" xfId="48" applyFont="1" applyBorder="1">
      <alignment/>
      <protection/>
    </xf>
    <xf numFmtId="49" fontId="26" fillId="0" borderId="0" xfId="48" applyNumberFormat="1" applyFont="1" applyAlignment="1">
      <alignment horizontal="center"/>
      <protection/>
    </xf>
    <xf numFmtId="49" fontId="26" fillId="0" borderId="0" xfId="51" applyNumberFormat="1" applyFont="1" applyBorder="1" applyAlignment="1">
      <alignment horizontal="center"/>
      <protection/>
    </xf>
    <xf numFmtId="49" fontId="0" fillId="0" borderId="0" xfId="51" applyNumberFormat="1" applyFont="1" applyAlignment="1" applyProtection="1">
      <alignment horizontal="center"/>
      <protection locked="0"/>
    </xf>
    <xf numFmtId="49" fontId="0" fillId="0" borderId="66" xfId="51" applyNumberFormat="1" applyFont="1" applyBorder="1" applyAlignment="1" applyProtection="1">
      <alignment horizontal="center"/>
      <protection locked="0"/>
    </xf>
    <xf numFmtId="49" fontId="0" fillId="0" borderId="67" xfId="51" applyNumberFormat="1" applyFont="1" applyBorder="1" applyAlignment="1" applyProtection="1">
      <alignment horizontal="center"/>
      <protection locked="0"/>
    </xf>
    <xf numFmtId="49" fontId="0" fillId="0" borderId="0" xfId="48" applyNumberFormat="1" applyFont="1" applyAlignment="1">
      <alignment horizontal="center"/>
      <protection/>
    </xf>
    <xf numFmtId="49" fontId="0" fillId="0" borderId="62" xfId="51" applyNumberFormat="1" applyFont="1" applyBorder="1" applyAlignment="1" applyProtection="1">
      <alignment horizontal="center"/>
      <protection locked="0"/>
    </xf>
    <xf numFmtId="49" fontId="0" fillId="0" borderId="70" xfId="51" applyNumberFormat="1" applyFont="1" applyBorder="1" applyAlignment="1" applyProtection="1">
      <alignment horizontal="center"/>
      <protection locked="0"/>
    </xf>
    <xf numFmtId="49" fontId="0" fillId="0" borderId="71" xfId="51" applyNumberFormat="1" applyFont="1" applyBorder="1" applyAlignment="1" applyProtection="1">
      <alignment horizontal="center"/>
      <protection locked="0"/>
    </xf>
    <xf numFmtId="1" fontId="28" fillId="0" borderId="72" xfId="51" applyNumberFormat="1" applyFont="1" applyBorder="1" applyAlignment="1">
      <alignment horizontal="center"/>
      <protection/>
    </xf>
    <xf numFmtId="0" fontId="26" fillId="0" borderId="68" xfId="48" applyFont="1" applyBorder="1">
      <alignment/>
      <protection/>
    </xf>
    <xf numFmtId="0" fontId="26" fillId="0" borderId="0" xfId="51" applyFont="1">
      <alignment/>
      <protection/>
    </xf>
    <xf numFmtId="1" fontId="26" fillId="0" borderId="0" xfId="51" applyNumberFormat="1" applyFont="1" applyAlignment="1">
      <alignment horizontal="center"/>
      <protection/>
    </xf>
    <xf numFmtId="49" fontId="0" fillId="0" borderId="0" xfId="48" applyNumberFormat="1" applyFont="1" applyAlignment="1" applyProtection="1">
      <alignment horizontal="center"/>
      <protection locked="0"/>
    </xf>
    <xf numFmtId="1" fontId="0" fillId="0" borderId="0" xfId="51" applyNumberFormat="1" applyFont="1" applyAlignment="1" applyProtection="1">
      <alignment horizontal="center"/>
      <protection locked="0"/>
    </xf>
    <xf numFmtId="20" fontId="29" fillId="0" borderId="0" xfId="52" applyNumberFormat="1" applyFont="1">
      <alignment/>
      <protection/>
    </xf>
    <xf numFmtId="20" fontId="30" fillId="0" borderId="0" xfId="52" applyNumberFormat="1" applyFont="1">
      <alignment/>
      <protection/>
    </xf>
    <xf numFmtId="0" fontId="1" fillId="0" borderId="0" xfId="48">
      <alignment/>
      <protection/>
    </xf>
    <xf numFmtId="0" fontId="28" fillId="25" borderId="0" xfId="50" applyFont="1" applyFill="1" applyBorder="1">
      <alignment/>
      <protection/>
    </xf>
    <xf numFmtId="0" fontId="26" fillId="21" borderId="73" xfId="51" applyFont="1" applyFill="1" applyBorder="1">
      <alignment/>
      <protection/>
    </xf>
    <xf numFmtId="0" fontId="26" fillId="0" borderId="74" xfId="51" applyFont="1" applyFill="1" applyBorder="1">
      <alignment/>
      <protection/>
    </xf>
    <xf numFmtId="0" fontId="26" fillId="0" borderId="65" xfId="51" applyFont="1" applyFill="1" applyBorder="1">
      <alignment/>
      <protection/>
    </xf>
    <xf numFmtId="0" fontId="26" fillId="21" borderId="74" xfId="51" applyFont="1" applyFill="1" applyBorder="1">
      <alignment/>
      <protection/>
    </xf>
    <xf numFmtId="0" fontId="26" fillId="0" borderId="73" xfId="51" applyFont="1" applyFill="1" applyBorder="1">
      <alignment/>
      <protection/>
    </xf>
    <xf numFmtId="0" fontId="26" fillId="0" borderId="75" xfId="51" applyFont="1" applyFill="1" applyBorder="1">
      <alignment/>
      <protection/>
    </xf>
    <xf numFmtId="0" fontId="26" fillId="0" borderId="69" xfId="51" applyFont="1" applyBorder="1" applyAlignment="1">
      <alignment horizontal="center"/>
      <protection/>
    </xf>
    <xf numFmtId="0" fontId="26" fillId="0" borderId="69" xfId="51" applyFont="1" applyBorder="1">
      <alignment/>
      <protection/>
    </xf>
    <xf numFmtId="0" fontId="21" fillId="0" borderId="0" xfId="0" applyFont="1" applyAlignment="1">
      <alignment/>
    </xf>
    <xf numFmtId="49" fontId="0" fillId="0" borderId="76" xfId="51" applyNumberFormat="1" applyFont="1" applyBorder="1" applyAlignment="1" applyProtection="1">
      <alignment horizontal="center"/>
      <protection locked="0"/>
    </xf>
    <xf numFmtId="49" fontId="0" fillId="0" borderId="0" xfId="51" applyNumberFormat="1" applyFont="1" applyBorder="1" applyAlignment="1" applyProtection="1">
      <alignment horizontal="center"/>
      <protection locked="0"/>
    </xf>
    <xf numFmtId="1" fontId="0" fillId="0" borderId="0" xfId="51" applyNumberFormat="1" applyFont="1" applyBorder="1" applyAlignment="1" applyProtection="1">
      <alignment horizontal="center"/>
      <protection locked="0"/>
    </xf>
    <xf numFmtId="1" fontId="0" fillId="0" borderId="0" xfId="51" applyNumberFormat="1" applyFont="1" applyAlignment="1">
      <alignment horizontal="center"/>
      <protection/>
    </xf>
    <xf numFmtId="0" fontId="0" fillId="0" borderId="0" xfId="51" applyFont="1" applyAlignment="1">
      <alignment horizontal="center"/>
      <protection/>
    </xf>
    <xf numFmtId="49" fontId="0" fillId="0" borderId="77" xfId="51" applyNumberFormat="1" applyFont="1" applyBorder="1" applyAlignment="1" applyProtection="1">
      <alignment horizontal="center"/>
      <protection locked="0"/>
    </xf>
    <xf numFmtId="172" fontId="4" fillId="20" borderId="26" xfId="49" applyFont="1" applyFill="1" applyBorder="1" applyAlignment="1" applyProtection="1">
      <alignment horizontal="center"/>
      <protection locked="0"/>
    </xf>
    <xf numFmtId="172" fontId="2" fillId="0" borderId="78" xfId="49" applyBorder="1" applyAlignment="1">
      <alignment horizontal="center"/>
      <protection/>
    </xf>
    <xf numFmtId="172" fontId="4" fillId="20" borderId="16" xfId="49" applyFont="1" applyFill="1" applyBorder="1" applyAlignment="1" applyProtection="1">
      <alignment horizontal="center"/>
      <protection locked="0"/>
    </xf>
    <xf numFmtId="172" fontId="2" fillId="0" borderId="79" xfId="49" applyBorder="1" applyAlignment="1">
      <alignment horizontal="center"/>
      <protection/>
    </xf>
    <xf numFmtId="172" fontId="4" fillId="20" borderId="26" xfId="49" applyFont="1" applyFill="1" applyBorder="1" applyAlignment="1" applyProtection="1" quotePrefix="1">
      <alignment horizontal="center"/>
      <protection locked="0"/>
    </xf>
    <xf numFmtId="172" fontId="4" fillId="20" borderId="57" xfId="49" applyFont="1" applyFill="1" applyBorder="1" applyAlignment="1" applyProtection="1">
      <alignment horizontal="center"/>
      <protection locked="0"/>
    </xf>
    <xf numFmtId="172" fontId="2" fillId="0" borderId="35" xfId="49" applyBorder="1" applyAlignment="1">
      <alignment horizontal="center"/>
      <protection/>
    </xf>
    <xf numFmtId="172" fontId="4" fillId="20" borderId="56" xfId="49" applyFont="1" applyFill="1" applyBorder="1" applyAlignment="1" applyProtection="1">
      <alignment horizontal="center"/>
      <protection locked="0"/>
    </xf>
    <xf numFmtId="172" fontId="2" fillId="0" borderId="38" xfId="49" applyBorder="1" applyAlignment="1">
      <alignment horizontal="center"/>
      <protection/>
    </xf>
    <xf numFmtId="172" fontId="4" fillId="20" borderId="56" xfId="49" applyFont="1" applyFill="1" applyBorder="1" applyAlignment="1" applyProtection="1" quotePrefix="1">
      <alignment horizontal="center"/>
      <protection locked="0"/>
    </xf>
    <xf numFmtId="172" fontId="13" fillId="20" borderId="56" xfId="49" applyFont="1" applyFill="1" applyBorder="1" applyAlignment="1" applyProtection="1">
      <alignment horizontal="center"/>
      <protection locked="0"/>
    </xf>
    <xf numFmtId="172" fontId="14" fillId="0" borderId="38" xfId="49" applyFont="1" applyBorder="1" applyAlignment="1">
      <alignment horizontal="center"/>
      <protection/>
    </xf>
    <xf numFmtId="172" fontId="6" fillId="0" borderId="23" xfId="49" applyFont="1" applyBorder="1" applyAlignment="1">
      <alignment horizontal="center"/>
      <protection/>
    </xf>
    <xf numFmtId="172" fontId="6" fillId="0" borderId="80" xfId="49" applyFont="1" applyBorder="1" applyAlignment="1">
      <alignment horizontal="center"/>
      <protection/>
    </xf>
    <xf numFmtId="172" fontId="9" fillId="0" borderId="57" xfId="49" applyFont="1" applyBorder="1" applyAlignment="1" applyProtection="1">
      <alignment horizontal="center"/>
      <protection/>
    </xf>
    <xf numFmtId="172" fontId="9" fillId="0" borderId="35" xfId="49" applyFont="1" applyBorder="1" applyAlignment="1" applyProtection="1">
      <alignment horizontal="center"/>
      <protection/>
    </xf>
    <xf numFmtId="172" fontId="9" fillId="0" borderId="57" xfId="49" applyFont="1" applyBorder="1" applyAlignment="1" applyProtection="1" quotePrefix="1">
      <alignment horizontal="center"/>
      <protection/>
    </xf>
    <xf numFmtId="172" fontId="10" fillId="0" borderId="26" xfId="49" applyFont="1" applyBorder="1" applyAlignment="1">
      <alignment horizontal="center"/>
      <protection/>
    </xf>
    <xf numFmtId="0" fontId="1" fillId="0" borderId="78" xfId="0" applyFont="1" applyBorder="1" applyAlignment="1">
      <alignment horizontal="center"/>
    </xf>
    <xf numFmtId="172" fontId="9" fillId="0" borderId="81" xfId="49" applyFont="1" applyBorder="1" applyAlignment="1" applyProtection="1">
      <alignment horizontal="center"/>
      <protection/>
    </xf>
    <xf numFmtId="172" fontId="10" fillId="0" borderId="20" xfId="49" applyFont="1" applyBorder="1" applyAlignment="1">
      <alignment horizontal="center"/>
      <protection/>
    </xf>
    <xf numFmtId="172" fontId="10" fillId="0" borderId="81" xfId="49" applyFont="1" applyBorder="1" applyAlignment="1">
      <alignment horizontal="center"/>
      <protection/>
    </xf>
    <xf numFmtId="172" fontId="10" fillId="0" borderId="12" xfId="49" applyFont="1" applyBorder="1" applyAlignment="1">
      <alignment horizontal="center"/>
      <protection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0" fillId="0" borderId="84" xfId="0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85" xfId="0" applyBorder="1" applyAlignment="1">
      <alignment horizontal="center"/>
    </xf>
    <xf numFmtId="173" fontId="4" fillId="0" borderId="86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173" fontId="7" fillId="0" borderId="15" xfId="0" applyNumberFormat="1" applyFont="1" applyBorder="1" applyAlignment="1">
      <alignment horizontal="left"/>
    </xf>
    <xf numFmtId="173" fontId="7" fillId="0" borderId="79" xfId="0" applyNumberFormat="1" applyFont="1" applyBorder="1" applyAlignment="1">
      <alignment horizontal="left"/>
    </xf>
    <xf numFmtId="20" fontId="6" fillId="0" borderId="15" xfId="0" applyNumberFormat="1" applyFont="1" applyBorder="1" applyAlignment="1" quotePrefix="1">
      <alignment horizontal="left"/>
    </xf>
    <xf numFmtId="0" fontId="0" fillId="0" borderId="15" xfId="0" applyBorder="1" applyAlignment="1">
      <alignment horizontal="left"/>
    </xf>
    <xf numFmtId="0" fontId="0" fillId="0" borderId="85" xfId="0" applyBorder="1" applyAlignment="1">
      <alignment horizontal="left"/>
    </xf>
    <xf numFmtId="0" fontId="27" fillId="0" borderId="0" xfId="48" applyFont="1" applyAlignment="1">
      <alignment/>
      <protection/>
    </xf>
    <xf numFmtId="0" fontId="1" fillId="0" borderId="0" xfId="48" applyAlignment="1">
      <alignment/>
      <protection/>
    </xf>
    <xf numFmtId="0" fontId="27" fillId="22" borderId="0" xfId="48" applyFont="1" applyFill="1" applyAlignment="1" applyProtection="1">
      <alignment/>
      <protection locked="0"/>
    </xf>
    <xf numFmtId="0" fontId="1" fillId="22" borderId="0" xfId="48" applyFill="1" applyAlignment="1" applyProtection="1">
      <alignment/>
      <protection locked="0"/>
    </xf>
    <xf numFmtId="14" fontId="27" fillId="0" borderId="0" xfId="48" applyNumberFormat="1" applyFont="1" applyAlignment="1">
      <alignment horizontal="left"/>
      <protection/>
    </xf>
    <xf numFmtId="14" fontId="1" fillId="0" borderId="0" xfId="48" applyNumberFormat="1" applyAlignment="1">
      <alignment horizontal="left"/>
      <protection/>
    </xf>
  </cellXfs>
  <cellStyles count="55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ali_kaaviopohjat11_050125" xfId="48"/>
    <cellStyle name="Normaali_LohkoKaavio_4-5_makrot" xfId="49"/>
    <cellStyle name="Normaali_Mj-12" xfId="50"/>
    <cellStyle name="Normaali_Mj-17joukkue98" xfId="51"/>
    <cellStyle name="Normaali_SM ilmjaettu (version 1)" xfId="52"/>
    <cellStyle name="Otsikko" xfId="53"/>
    <cellStyle name="Otsikko 1" xfId="54"/>
    <cellStyle name="Otsikko 2" xfId="55"/>
    <cellStyle name="Otsikko 3" xfId="56"/>
    <cellStyle name="Otsikko 4" xfId="57"/>
    <cellStyle name="Pilkku_Mj-10" xfId="58"/>
    <cellStyle name="Percent" xfId="59"/>
    <cellStyle name="Comma [0]" xfId="60"/>
    <cellStyle name="Currency [0]" xfId="61"/>
    <cellStyle name="Selittävä teksti" xfId="62"/>
    <cellStyle name="Summa" xfId="63"/>
    <cellStyle name="Syöttö" xfId="64"/>
    <cellStyle name="Tarkistussolu" xfId="65"/>
    <cellStyle name="Tulostus" xfId="66"/>
    <cellStyle name="Currency" xfId="67"/>
    <cellStyle name="Varoitusteksti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mat%20tiedostot\helsinki%20open\kaaviopohjat11_0501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lmoittautuneet"/>
      <sheetName val="Nimilista"/>
      <sheetName val="8"/>
      <sheetName val="16"/>
      <sheetName val="32"/>
      <sheetName val="pooli4"/>
      <sheetName val="pooli5"/>
      <sheetName val="pooli6"/>
      <sheetName val="ottelupoytakirja"/>
      <sheetName val="MK"/>
    </sheetNames>
    <sheetDataSet>
      <sheetData sheetId="1">
        <row r="6">
          <cell r="B6" t="str">
            <v>0 0</v>
          </cell>
          <cell r="C6">
            <v>0</v>
          </cell>
        </row>
        <row r="7">
          <cell r="B7" t="str">
            <v>0 0</v>
          </cell>
          <cell r="C7">
            <v>0</v>
          </cell>
        </row>
        <row r="8">
          <cell r="B8" t="str">
            <v>0 0</v>
          </cell>
          <cell r="C8">
            <v>0</v>
          </cell>
        </row>
        <row r="9">
          <cell r="B9" t="str">
            <v>0 0</v>
          </cell>
          <cell r="C9">
            <v>0</v>
          </cell>
        </row>
        <row r="10">
          <cell r="B10" t="str">
            <v>0 0</v>
          </cell>
          <cell r="C10">
            <v>0</v>
          </cell>
        </row>
        <row r="11">
          <cell r="B11" t="str">
            <v>0 0</v>
          </cell>
          <cell r="C11">
            <v>0</v>
          </cell>
        </row>
        <row r="12">
          <cell r="B12" t="str">
            <v>0 0</v>
          </cell>
          <cell r="C12">
            <v>0</v>
          </cell>
        </row>
        <row r="13">
          <cell r="B13" t="str">
            <v>0 0</v>
          </cell>
          <cell r="C13">
            <v>0</v>
          </cell>
        </row>
        <row r="14">
          <cell r="B14" t="str">
            <v>0 0</v>
          </cell>
          <cell r="C14">
            <v>0</v>
          </cell>
        </row>
        <row r="15">
          <cell r="B15" t="str">
            <v>0 0</v>
          </cell>
          <cell r="C15">
            <v>0</v>
          </cell>
        </row>
        <row r="16">
          <cell r="B16" t="str">
            <v>0 0</v>
          </cell>
          <cell r="C16">
            <v>0</v>
          </cell>
        </row>
        <row r="17">
          <cell r="B17" t="str">
            <v>0 0</v>
          </cell>
          <cell r="C17">
            <v>0</v>
          </cell>
        </row>
        <row r="18">
          <cell r="B18" t="str">
            <v>0 0</v>
          </cell>
          <cell r="C18">
            <v>0</v>
          </cell>
        </row>
        <row r="19">
          <cell r="B19" t="str">
            <v>0 0</v>
          </cell>
          <cell r="C19">
            <v>0</v>
          </cell>
        </row>
        <row r="20">
          <cell r="B20" t="str">
            <v>0 0</v>
          </cell>
          <cell r="C20">
            <v>0</v>
          </cell>
        </row>
        <row r="21">
          <cell r="B21" t="str">
            <v>0 0</v>
          </cell>
          <cell r="C21">
            <v>0</v>
          </cell>
        </row>
        <row r="22">
          <cell r="B22" t="str">
            <v>0 0</v>
          </cell>
          <cell r="C22">
            <v>0</v>
          </cell>
        </row>
        <row r="23">
          <cell r="B23" t="str">
            <v>0 0</v>
          </cell>
          <cell r="C23">
            <v>0</v>
          </cell>
        </row>
        <row r="24">
          <cell r="B24" t="str">
            <v>0 0</v>
          </cell>
          <cell r="C24">
            <v>0</v>
          </cell>
        </row>
        <row r="25">
          <cell r="B25" t="str">
            <v>0 0</v>
          </cell>
          <cell r="C25">
            <v>0</v>
          </cell>
        </row>
        <row r="26">
          <cell r="B26" t="str">
            <v>0 0</v>
          </cell>
          <cell r="C26">
            <v>0</v>
          </cell>
        </row>
        <row r="27">
          <cell r="B27" t="str">
            <v>0 0</v>
          </cell>
          <cell r="C27">
            <v>0</v>
          </cell>
        </row>
        <row r="28">
          <cell r="B28" t="str">
            <v>0 0</v>
          </cell>
          <cell r="C28">
            <v>0</v>
          </cell>
        </row>
        <row r="29">
          <cell r="B29" t="str">
            <v>0 0</v>
          </cell>
          <cell r="C29">
            <v>0</v>
          </cell>
        </row>
        <row r="30">
          <cell r="B30" t="str">
            <v>0 0</v>
          </cell>
          <cell r="C30">
            <v>0</v>
          </cell>
        </row>
        <row r="31">
          <cell r="B31" t="str">
            <v>0 0</v>
          </cell>
          <cell r="C31">
            <v>0</v>
          </cell>
        </row>
        <row r="32">
          <cell r="B32" t="str">
            <v>0 0</v>
          </cell>
          <cell r="C32">
            <v>0</v>
          </cell>
        </row>
        <row r="33">
          <cell r="B33" t="str">
            <v>0 0</v>
          </cell>
          <cell r="C33">
            <v>0</v>
          </cell>
        </row>
        <row r="34">
          <cell r="B34" t="str">
            <v>0 0</v>
          </cell>
          <cell r="C34">
            <v>0</v>
          </cell>
        </row>
        <row r="35">
          <cell r="B35" t="str">
            <v>0 0</v>
          </cell>
          <cell r="C35">
            <v>0</v>
          </cell>
        </row>
        <row r="36">
          <cell r="B36" t="str">
            <v>0 0</v>
          </cell>
          <cell r="C36">
            <v>0</v>
          </cell>
        </row>
        <row r="37">
          <cell r="B37" t="str">
            <v>0 0</v>
          </cell>
          <cell r="C37">
            <v>0</v>
          </cell>
        </row>
        <row r="38">
          <cell r="B38" t="str">
            <v>0 0</v>
          </cell>
          <cell r="C38">
            <v>0</v>
          </cell>
        </row>
        <row r="39">
          <cell r="B39" t="str">
            <v>0 0</v>
          </cell>
          <cell r="C39">
            <v>0</v>
          </cell>
        </row>
        <row r="40">
          <cell r="B40" t="str">
            <v>0 0</v>
          </cell>
          <cell r="C40">
            <v>0</v>
          </cell>
        </row>
        <row r="41">
          <cell r="B41" t="str">
            <v>0 0</v>
          </cell>
          <cell r="C41">
            <v>0</v>
          </cell>
        </row>
        <row r="42">
          <cell r="B42" t="str">
            <v>0 0</v>
          </cell>
          <cell r="C42">
            <v>0</v>
          </cell>
        </row>
        <row r="43">
          <cell r="B43" t="str">
            <v>0 0</v>
          </cell>
          <cell r="C43">
            <v>0</v>
          </cell>
        </row>
        <row r="44">
          <cell r="B44" t="str">
            <v>0 0</v>
          </cell>
          <cell r="C44">
            <v>0</v>
          </cell>
        </row>
        <row r="45">
          <cell r="B45" t="str">
            <v>0 0</v>
          </cell>
          <cell r="C45">
            <v>0</v>
          </cell>
        </row>
        <row r="46">
          <cell r="B46" t="str">
            <v>0 0</v>
          </cell>
          <cell r="C46">
            <v>0</v>
          </cell>
        </row>
        <row r="47">
          <cell r="B47" t="str">
            <v>0 0</v>
          </cell>
          <cell r="C47">
            <v>0</v>
          </cell>
        </row>
        <row r="48">
          <cell r="B48" t="str">
            <v>0 0</v>
          </cell>
          <cell r="C48">
            <v>0</v>
          </cell>
        </row>
        <row r="49">
          <cell r="B49" t="str">
            <v>0 0</v>
          </cell>
          <cell r="C49">
            <v>0</v>
          </cell>
        </row>
        <row r="50">
          <cell r="B50" t="str">
            <v>0 0</v>
          </cell>
          <cell r="C50">
            <v>0</v>
          </cell>
        </row>
        <row r="51">
          <cell r="B51" t="str">
            <v>0 0</v>
          </cell>
          <cell r="C51">
            <v>0</v>
          </cell>
        </row>
        <row r="52">
          <cell r="B52" t="str">
            <v>0 0</v>
          </cell>
          <cell r="C52">
            <v>0</v>
          </cell>
        </row>
        <row r="53">
          <cell r="B53" t="str">
            <v>0 0</v>
          </cell>
          <cell r="C53">
            <v>0</v>
          </cell>
        </row>
        <row r="54">
          <cell r="B54" t="str">
            <v>0 0</v>
          </cell>
          <cell r="C54">
            <v>0</v>
          </cell>
        </row>
        <row r="55">
          <cell r="B55" t="str">
            <v>0 0</v>
          </cell>
          <cell r="C55">
            <v>0</v>
          </cell>
        </row>
        <row r="56">
          <cell r="B56" t="str">
            <v>0 0</v>
          </cell>
          <cell r="C56">
            <v>0</v>
          </cell>
        </row>
        <row r="57">
          <cell r="B57" t="str">
            <v>0 0</v>
          </cell>
          <cell r="C57">
            <v>0</v>
          </cell>
        </row>
        <row r="58">
          <cell r="B58" t="str">
            <v>0 0</v>
          </cell>
          <cell r="C58">
            <v>0</v>
          </cell>
        </row>
        <row r="59">
          <cell r="B59" t="str">
            <v>0 0</v>
          </cell>
          <cell r="C59">
            <v>0</v>
          </cell>
        </row>
        <row r="60">
          <cell r="B60" t="str">
            <v>0 0</v>
          </cell>
          <cell r="C60">
            <v>0</v>
          </cell>
        </row>
        <row r="61">
          <cell r="B61" t="str">
            <v>0 0</v>
          </cell>
          <cell r="C61">
            <v>0</v>
          </cell>
        </row>
        <row r="62">
          <cell r="B62" t="str">
            <v>0 0</v>
          </cell>
          <cell r="C62">
            <v>0</v>
          </cell>
        </row>
        <row r="63">
          <cell r="B63" t="str">
            <v>0 0</v>
          </cell>
          <cell r="C63">
            <v>0</v>
          </cell>
        </row>
        <row r="64">
          <cell r="B64" t="str">
            <v>0 0</v>
          </cell>
          <cell r="C64">
            <v>0</v>
          </cell>
        </row>
        <row r="65">
          <cell r="B65" t="str">
            <v>0 0</v>
          </cell>
          <cell r="C65">
            <v>0</v>
          </cell>
        </row>
        <row r="66">
          <cell r="B66" t="str">
            <v>0 0</v>
          </cell>
          <cell r="C66">
            <v>0</v>
          </cell>
        </row>
        <row r="67">
          <cell r="B67" t="str">
            <v>0 0</v>
          </cell>
          <cell r="C67">
            <v>0</v>
          </cell>
        </row>
        <row r="68">
          <cell r="B68" t="str">
            <v>0 0</v>
          </cell>
          <cell r="C68">
            <v>0</v>
          </cell>
        </row>
        <row r="69">
          <cell r="B69" t="str">
            <v>0 0</v>
          </cell>
          <cell r="C69">
            <v>0</v>
          </cell>
        </row>
        <row r="70">
          <cell r="B70" t="str">
            <v>0 0</v>
          </cell>
          <cell r="C70">
            <v>0</v>
          </cell>
        </row>
        <row r="71">
          <cell r="B71" t="str">
            <v>0 0</v>
          </cell>
          <cell r="C71">
            <v>0</v>
          </cell>
        </row>
        <row r="72">
          <cell r="B72" t="str">
            <v>0 0</v>
          </cell>
          <cell r="C72">
            <v>0</v>
          </cell>
        </row>
        <row r="73">
          <cell r="B73" t="str">
            <v>0 0</v>
          </cell>
          <cell r="C73">
            <v>0</v>
          </cell>
        </row>
        <row r="74">
          <cell r="B74" t="str">
            <v>0 0</v>
          </cell>
          <cell r="C74">
            <v>0</v>
          </cell>
        </row>
        <row r="75">
          <cell r="B75" t="str">
            <v>0 0</v>
          </cell>
          <cell r="C75">
            <v>0</v>
          </cell>
        </row>
        <row r="76">
          <cell r="B76" t="str">
            <v>0 0</v>
          </cell>
          <cell r="C76">
            <v>0</v>
          </cell>
        </row>
        <row r="77">
          <cell r="B77" t="str">
            <v>0 0</v>
          </cell>
          <cell r="C77">
            <v>0</v>
          </cell>
        </row>
        <row r="78">
          <cell r="B78" t="str">
            <v>0 0</v>
          </cell>
          <cell r="C78">
            <v>0</v>
          </cell>
        </row>
        <row r="79">
          <cell r="B79" t="str">
            <v>0 0</v>
          </cell>
          <cell r="C79">
            <v>0</v>
          </cell>
        </row>
        <row r="80">
          <cell r="B80" t="str">
            <v>0 0</v>
          </cell>
          <cell r="C80">
            <v>0</v>
          </cell>
        </row>
        <row r="81">
          <cell r="B81" t="str">
            <v>0 0</v>
          </cell>
          <cell r="C81">
            <v>0</v>
          </cell>
        </row>
        <row r="82">
          <cell r="B82" t="str">
            <v>0 0</v>
          </cell>
          <cell r="C82">
            <v>0</v>
          </cell>
        </row>
        <row r="83">
          <cell r="B83" t="str">
            <v>0 0</v>
          </cell>
          <cell r="C83">
            <v>0</v>
          </cell>
        </row>
        <row r="84">
          <cell r="B84" t="str">
            <v>0 0</v>
          </cell>
          <cell r="C84">
            <v>0</v>
          </cell>
        </row>
        <row r="85">
          <cell r="B85" t="str">
            <v>0 0</v>
          </cell>
          <cell r="C85">
            <v>0</v>
          </cell>
        </row>
        <row r="86">
          <cell r="B86" t="str">
            <v>0 0</v>
          </cell>
          <cell r="C86">
            <v>0</v>
          </cell>
        </row>
        <row r="87">
          <cell r="B87" t="str">
            <v>0 0</v>
          </cell>
          <cell r="C87">
            <v>0</v>
          </cell>
        </row>
        <row r="88">
          <cell r="B88" t="str">
            <v>0 0</v>
          </cell>
          <cell r="C88">
            <v>0</v>
          </cell>
        </row>
        <row r="89">
          <cell r="B89" t="str">
            <v>0 0</v>
          </cell>
          <cell r="C89">
            <v>0</v>
          </cell>
        </row>
        <row r="90">
          <cell r="B90" t="str">
            <v>0 0</v>
          </cell>
          <cell r="C90">
            <v>0</v>
          </cell>
        </row>
        <row r="91">
          <cell r="B91" t="str">
            <v>0 0</v>
          </cell>
          <cell r="C91">
            <v>0</v>
          </cell>
        </row>
        <row r="92">
          <cell r="B92" t="str">
            <v>0 0</v>
          </cell>
          <cell r="C92">
            <v>0</v>
          </cell>
        </row>
        <row r="93">
          <cell r="B93" t="str">
            <v>0 0</v>
          </cell>
          <cell r="C93">
            <v>0</v>
          </cell>
        </row>
        <row r="94">
          <cell r="B94" t="str">
            <v>0 0</v>
          </cell>
          <cell r="C94">
            <v>0</v>
          </cell>
        </row>
        <row r="95">
          <cell r="B95" t="str">
            <v>0 0</v>
          </cell>
          <cell r="C95">
            <v>0</v>
          </cell>
        </row>
        <row r="96">
          <cell r="B96" t="str">
            <v>0 0</v>
          </cell>
          <cell r="C96">
            <v>0</v>
          </cell>
        </row>
        <row r="97">
          <cell r="B97" t="str">
            <v>0 0</v>
          </cell>
          <cell r="C97">
            <v>0</v>
          </cell>
        </row>
        <row r="98">
          <cell r="B98" t="str">
            <v>0 0</v>
          </cell>
          <cell r="C98">
            <v>0</v>
          </cell>
        </row>
        <row r="99">
          <cell r="B99" t="str">
            <v>0 0</v>
          </cell>
          <cell r="C99">
            <v>0</v>
          </cell>
        </row>
        <row r="100">
          <cell r="B100" t="str">
            <v>0 0</v>
          </cell>
          <cell r="C100">
            <v>0</v>
          </cell>
        </row>
        <row r="101">
          <cell r="B101" t="str">
            <v>0 0</v>
          </cell>
          <cell r="C101">
            <v>0</v>
          </cell>
        </row>
        <row r="102">
          <cell r="B102" t="str">
            <v>0 0</v>
          </cell>
          <cell r="C102">
            <v>0</v>
          </cell>
        </row>
        <row r="103">
          <cell r="B103" t="str">
            <v>0 0</v>
          </cell>
          <cell r="C103">
            <v>0</v>
          </cell>
        </row>
        <row r="104">
          <cell r="B104" t="str">
            <v>0 0</v>
          </cell>
          <cell r="C104">
            <v>0</v>
          </cell>
        </row>
        <row r="105">
          <cell r="B105" t="str">
            <v>0 0</v>
          </cell>
          <cell r="C105">
            <v>0</v>
          </cell>
        </row>
        <row r="106">
          <cell r="B106" t="str">
            <v>0 0</v>
          </cell>
          <cell r="C106">
            <v>0</v>
          </cell>
        </row>
        <row r="107">
          <cell r="B107" t="str">
            <v>0 0</v>
          </cell>
          <cell r="C107">
            <v>0</v>
          </cell>
        </row>
        <row r="108">
          <cell r="B108" t="str">
            <v>0 0</v>
          </cell>
          <cell r="C108">
            <v>0</v>
          </cell>
        </row>
        <row r="109">
          <cell r="B109" t="str">
            <v>0 0</v>
          </cell>
          <cell r="C109">
            <v>0</v>
          </cell>
        </row>
        <row r="110">
          <cell r="B110" t="str">
            <v>0 0</v>
          </cell>
          <cell r="C110">
            <v>0</v>
          </cell>
        </row>
        <row r="111">
          <cell r="B111" t="str">
            <v>0 0</v>
          </cell>
          <cell r="C111">
            <v>0</v>
          </cell>
        </row>
        <row r="112">
          <cell r="B112" t="str">
            <v>0 0</v>
          </cell>
          <cell r="C112">
            <v>0</v>
          </cell>
        </row>
        <row r="113">
          <cell r="B113" t="str">
            <v>0 0</v>
          </cell>
          <cell r="C113">
            <v>0</v>
          </cell>
        </row>
        <row r="114">
          <cell r="B114" t="str">
            <v>0 0</v>
          </cell>
          <cell r="C114">
            <v>0</v>
          </cell>
        </row>
        <row r="115">
          <cell r="B115" t="str">
            <v>0 0</v>
          </cell>
          <cell r="C115">
            <v>0</v>
          </cell>
        </row>
        <row r="116">
          <cell r="B116" t="str">
            <v>0 0</v>
          </cell>
          <cell r="C116">
            <v>0</v>
          </cell>
        </row>
        <row r="117">
          <cell r="B117" t="str">
            <v>0 0</v>
          </cell>
          <cell r="C117">
            <v>0</v>
          </cell>
        </row>
        <row r="118">
          <cell r="B118" t="str">
            <v>0 0</v>
          </cell>
          <cell r="C118">
            <v>0</v>
          </cell>
        </row>
        <row r="119">
          <cell r="B119" t="str">
            <v>0 0</v>
          </cell>
          <cell r="C119">
            <v>0</v>
          </cell>
        </row>
        <row r="120">
          <cell r="B120" t="str">
            <v>0 0</v>
          </cell>
          <cell r="C120">
            <v>0</v>
          </cell>
        </row>
        <row r="121">
          <cell r="B121" t="str">
            <v>0 0</v>
          </cell>
          <cell r="C121">
            <v>0</v>
          </cell>
        </row>
        <row r="122">
          <cell r="B122" t="str">
            <v>0 0</v>
          </cell>
          <cell r="C122">
            <v>0</v>
          </cell>
        </row>
        <row r="123">
          <cell r="B123" t="str">
            <v>0 0</v>
          </cell>
          <cell r="C123">
            <v>0</v>
          </cell>
        </row>
        <row r="124">
          <cell r="B124" t="str">
            <v>0 0</v>
          </cell>
          <cell r="C124">
            <v>0</v>
          </cell>
        </row>
        <row r="125">
          <cell r="B125" t="str">
            <v>0 0</v>
          </cell>
          <cell r="C125">
            <v>0</v>
          </cell>
        </row>
        <row r="126">
          <cell r="B126" t="str">
            <v>0 0</v>
          </cell>
          <cell r="C126">
            <v>0</v>
          </cell>
        </row>
        <row r="127">
          <cell r="B127" t="str">
            <v>0 0</v>
          </cell>
          <cell r="C127">
            <v>0</v>
          </cell>
        </row>
        <row r="128">
          <cell r="B128" t="str">
            <v>0 0</v>
          </cell>
          <cell r="C128">
            <v>0</v>
          </cell>
        </row>
        <row r="129">
          <cell r="B129" t="str">
            <v>0 0</v>
          </cell>
          <cell r="C129">
            <v>0</v>
          </cell>
        </row>
        <row r="130">
          <cell r="B130" t="str">
            <v>0 0</v>
          </cell>
          <cell r="C130">
            <v>0</v>
          </cell>
        </row>
        <row r="131">
          <cell r="B131" t="str">
            <v>0 0</v>
          </cell>
          <cell r="C131">
            <v>0</v>
          </cell>
        </row>
        <row r="132">
          <cell r="B132" t="str">
            <v>0 0</v>
          </cell>
          <cell r="C132">
            <v>0</v>
          </cell>
        </row>
        <row r="133">
          <cell r="B133" t="str">
            <v>0 0</v>
          </cell>
          <cell r="C133">
            <v>0</v>
          </cell>
        </row>
        <row r="134">
          <cell r="B134" t="str">
            <v>0 0</v>
          </cell>
          <cell r="C134">
            <v>0</v>
          </cell>
        </row>
        <row r="135">
          <cell r="B135" t="str">
            <v>0 0</v>
          </cell>
          <cell r="C135">
            <v>0</v>
          </cell>
        </row>
        <row r="136">
          <cell r="B136" t="str">
            <v>0 0</v>
          </cell>
          <cell r="C136">
            <v>0</v>
          </cell>
        </row>
        <row r="137">
          <cell r="B137" t="str">
            <v>0 0</v>
          </cell>
          <cell r="C137">
            <v>0</v>
          </cell>
        </row>
        <row r="138">
          <cell r="B138" t="str">
            <v>0 0</v>
          </cell>
          <cell r="C138">
            <v>0</v>
          </cell>
        </row>
        <row r="139">
          <cell r="B139" t="str">
            <v>0 0</v>
          </cell>
          <cell r="C139">
            <v>0</v>
          </cell>
        </row>
        <row r="140">
          <cell r="B140" t="str">
            <v>0 0</v>
          </cell>
          <cell r="C140">
            <v>0</v>
          </cell>
        </row>
        <row r="141">
          <cell r="B141" t="str">
            <v>0 0</v>
          </cell>
          <cell r="C141">
            <v>0</v>
          </cell>
        </row>
        <row r="142">
          <cell r="B142" t="str">
            <v>0 0</v>
          </cell>
          <cell r="C142">
            <v>0</v>
          </cell>
        </row>
        <row r="143">
          <cell r="B143" t="str">
            <v>0 0</v>
          </cell>
          <cell r="C143">
            <v>0</v>
          </cell>
        </row>
        <row r="144">
          <cell r="B144" t="str">
            <v>0 0</v>
          </cell>
          <cell r="C144">
            <v>0</v>
          </cell>
        </row>
        <row r="145">
          <cell r="B145" t="str">
            <v>0 0</v>
          </cell>
          <cell r="C145">
            <v>0</v>
          </cell>
        </row>
        <row r="146">
          <cell r="B146" t="str">
            <v>0 0</v>
          </cell>
          <cell r="C146">
            <v>0</v>
          </cell>
        </row>
        <row r="147">
          <cell r="B147" t="str">
            <v>0 0</v>
          </cell>
          <cell r="C147">
            <v>0</v>
          </cell>
        </row>
        <row r="148">
          <cell r="B148" t="str">
            <v>0 0</v>
          </cell>
          <cell r="C148">
            <v>0</v>
          </cell>
        </row>
        <row r="149">
          <cell r="B149" t="str">
            <v>0 0</v>
          </cell>
          <cell r="C149">
            <v>0</v>
          </cell>
        </row>
        <row r="150">
          <cell r="B150" t="str">
            <v>0 0</v>
          </cell>
          <cell r="C150">
            <v>0</v>
          </cell>
        </row>
        <row r="151">
          <cell r="B151" t="str">
            <v>0 0</v>
          </cell>
          <cell r="C151">
            <v>0</v>
          </cell>
        </row>
        <row r="152">
          <cell r="B152" t="str">
            <v>0 0</v>
          </cell>
          <cell r="C152">
            <v>0</v>
          </cell>
        </row>
        <row r="153">
          <cell r="B153" t="str">
            <v>0 0</v>
          </cell>
          <cell r="C153">
            <v>0</v>
          </cell>
        </row>
        <row r="154">
          <cell r="B154" t="str">
            <v>0 0</v>
          </cell>
          <cell r="C154">
            <v>0</v>
          </cell>
        </row>
        <row r="155">
          <cell r="B155" t="str">
            <v>0 0</v>
          </cell>
          <cell r="C155">
            <v>0</v>
          </cell>
        </row>
        <row r="156">
          <cell r="B156" t="str">
            <v>0 0</v>
          </cell>
          <cell r="C156">
            <v>0</v>
          </cell>
        </row>
        <row r="157">
          <cell r="B157" t="str">
            <v>0 0</v>
          </cell>
          <cell r="C157">
            <v>0</v>
          </cell>
        </row>
        <row r="158">
          <cell r="B158" t="str">
            <v>0 0</v>
          </cell>
          <cell r="C158">
            <v>0</v>
          </cell>
        </row>
        <row r="159">
          <cell r="B159" t="str">
            <v>0 0</v>
          </cell>
          <cell r="C159">
            <v>0</v>
          </cell>
        </row>
        <row r="160">
          <cell r="B160" t="str">
            <v>0 0</v>
          </cell>
          <cell r="C160">
            <v>0</v>
          </cell>
        </row>
        <row r="161">
          <cell r="B161" t="str">
            <v>0 0</v>
          </cell>
          <cell r="C161">
            <v>0</v>
          </cell>
        </row>
        <row r="162">
          <cell r="B162" t="str">
            <v>0 0</v>
          </cell>
          <cell r="C162">
            <v>0</v>
          </cell>
        </row>
        <row r="163">
          <cell r="B163" t="str">
            <v>0 0</v>
          </cell>
          <cell r="C163">
            <v>0</v>
          </cell>
        </row>
        <row r="164">
          <cell r="B164" t="str">
            <v>0 0</v>
          </cell>
          <cell r="C164">
            <v>0</v>
          </cell>
        </row>
        <row r="165">
          <cell r="B165" t="str">
            <v>0 0</v>
          </cell>
          <cell r="C165">
            <v>0</v>
          </cell>
        </row>
        <row r="166">
          <cell r="B166" t="str">
            <v>0 0</v>
          </cell>
          <cell r="C166">
            <v>0</v>
          </cell>
        </row>
        <row r="167">
          <cell r="B167" t="str">
            <v>0 0</v>
          </cell>
          <cell r="C167">
            <v>0</v>
          </cell>
        </row>
        <row r="168">
          <cell r="B168" t="str">
            <v>0 0</v>
          </cell>
          <cell r="C168">
            <v>0</v>
          </cell>
        </row>
        <row r="169">
          <cell r="B169" t="str">
            <v>0 0</v>
          </cell>
          <cell r="C169">
            <v>0</v>
          </cell>
        </row>
        <row r="170">
          <cell r="B170" t="str">
            <v>0 0</v>
          </cell>
          <cell r="C170">
            <v>0</v>
          </cell>
        </row>
        <row r="171">
          <cell r="B171" t="str">
            <v>0 0</v>
          </cell>
          <cell r="C171">
            <v>0</v>
          </cell>
        </row>
        <row r="172">
          <cell r="B172" t="str">
            <v>0 0</v>
          </cell>
          <cell r="C172">
            <v>0</v>
          </cell>
        </row>
        <row r="173">
          <cell r="B173" t="str">
            <v>0 0</v>
          </cell>
          <cell r="C173">
            <v>0</v>
          </cell>
        </row>
        <row r="174">
          <cell r="B174" t="str">
            <v>0 0</v>
          </cell>
          <cell r="C174">
            <v>0</v>
          </cell>
        </row>
        <row r="175">
          <cell r="B175" t="str">
            <v>0 0</v>
          </cell>
          <cell r="C175">
            <v>0</v>
          </cell>
        </row>
        <row r="176">
          <cell r="B176" t="str">
            <v>0 0</v>
          </cell>
          <cell r="C176">
            <v>0</v>
          </cell>
        </row>
        <row r="177">
          <cell r="B177" t="str">
            <v>0 0</v>
          </cell>
          <cell r="C177">
            <v>0</v>
          </cell>
        </row>
        <row r="178">
          <cell r="B178" t="str">
            <v>0 0</v>
          </cell>
          <cell r="C178">
            <v>0</v>
          </cell>
        </row>
        <row r="179">
          <cell r="B179" t="str">
            <v>0 0</v>
          </cell>
          <cell r="C179">
            <v>0</v>
          </cell>
        </row>
        <row r="180">
          <cell r="B180" t="str">
            <v>0 0</v>
          </cell>
          <cell r="C180">
            <v>0</v>
          </cell>
        </row>
        <row r="181">
          <cell r="B181" t="str">
            <v>0 0</v>
          </cell>
          <cell r="C181">
            <v>0</v>
          </cell>
        </row>
        <row r="182">
          <cell r="B182" t="str">
            <v>0 0</v>
          </cell>
          <cell r="C182">
            <v>0</v>
          </cell>
        </row>
        <row r="183">
          <cell r="B183" t="str">
            <v>0 0</v>
          </cell>
          <cell r="C183">
            <v>0</v>
          </cell>
        </row>
        <row r="184">
          <cell r="B184" t="str">
            <v>0 0</v>
          </cell>
          <cell r="C184">
            <v>0</v>
          </cell>
        </row>
        <row r="185">
          <cell r="B185" t="str">
            <v>0 0</v>
          </cell>
          <cell r="C185">
            <v>0</v>
          </cell>
        </row>
        <row r="186">
          <cell r="B186" t="str">
            <v>0 0</v>
          </cell>
          <cell r="C186">
            <v>0</v>
          </cell>
        </row>
        <row r="187">
          <cell r="B187" t="str">
            <v>0 0</v>
          </cell>
          <cell r="C187">
            <v>0</v>
          </cell>
        </row>
        <row r="188">
          <cell r="B188" t="str">
            <v>0 0</v>
          </cell>
          <cell r="C188">
            <v>0</v>
          </cell>
        </row>
        <row r="189">
          <cell r="B189" t="str">
            <v>0 0</v>
          </cell>
          <cell r="C189">
            <v>0</v>
          </cell>
        </row>
        <row r="190">
          <cell r="B190" t="str">
            <v>0 0</v>
          </cell>
          <cell r="C190">
            <v>0</v>
          </cell>
        </row>
        <row r="191">
          <cell r="B191" t="str">
            <v>0 0</v>
          </cell>
          <cell r="C191">
            <v>0</v>
          </cell>
        </row>
        <row r="192">
          <cell r="B192" t="str">
            <v>0 0</v>
          </cell>
          <cell r="C192">
            <v>0</v>
          </cell>
        </row>
        <row r="193">
          <cell r="B193" t="str">
            <v>0 0</v>
          </cell>
          <cell r="C193">
            <v>0</v>
          </cell>
        </row>
        <row r="194">
          <cell r="B194" t="str">
            <v>0 0</v>
          </cell>
          <cell r="C194">
            <v>0</v>
          </cell>
        </row>
        <row r="195">
          <cell r="B195" t="str">
            <v>0 0</v>
          </cell>
          <cell r="C195">
            <v>0</v>
          </cell>
        </row>
        <row r="196">
          <cell r="B196" t="str">
            <v>0 0</v>
          </cell>
          <cell r="C196">
            <v>0</v>
          </cell>
        </row>
        <row r="197">
          <cell r="B197" t="str">
            <v>0 0</v>
          </cell>
          <cell r="C197">
            <v>0</v>
          </cell>
        </row>
        <row r="198">
          <cell r="B198" t="str">
            <v>0 0</v>
          </cell>
          <cell r="C198">
            <v>0</v>
          </cell>
        </row>
        <row r="199">
          <cell r="B199" t="str">
            <v>0 0</v>
          </cell>
          <cell r="C199">
            <v>0</v>
          </cell>
        </row>
        <row r="200">
          <cell r="B200" t="str">
            <v>0 0</v>
          </cell>
          <cell r="C200">
            <v>0</v>
          </cell>
        </row>
        <row r="201">
          <cell r="B201" t="str">
            <v>0 0</v>
          </cell>
          <cell r="C201">
            <v>0</v>
          </cell>
        </row>
        <row r="202">
          <cell r="B202" t="str">
            <v>0 0</v>
          </cell>
          <cell r="C202">
            <v>0</v>
          </cell>
        </row>
        <row r="203">
          <cell r="B203" t="str">
            <v>0 0</v>
          </cell>
          <cell r="C203">
            <v>0</v>
          </cell>
        </row>
        <row r="204">
          <cell r="B204" t="str">
            <v>0 0</v>
          </cell>
          <cell r="C204">
            <v>0</v>
          </cell>
        </row>
        <row r="205">
          <cell r="B205" t="str">
            <v>0 0</v>
          </cell>
          <cell r="C205">
            <v>0</v>
          </cell>
        </row>
        <row r="206">
          <cell r="B206" t="str">
            <v>0 0</v>
          </cell>
          <cell r="C206">
            <v>0</v>
          </cell>
        </row>
        <row r="207">
          <cell r="B207" t="str">
            <v>0 0</v>
          </cell>
          <cell r="C207">
            <v>0</v>
          </cell>
        </row>
        <row r="208">
          <cell r="B208" t="str">
            <v>0 0</v>
          </cell>
          <cell r="C208">
            <v>0</v>
          </cell>
        </row>
        <row r="209">
          <cell r="B209" t="str">
            <v>0 0</v>
          </cell>
          <cell r="C209">
            <v>0</v>
          </cell>
        </row>
        <row r="210">
          <cell r="B210" t="str">
            <v>0 0</v>
          </cell>
          <cell r="C210">
            <v>0</v>
          </cell>
        </row>
        <row r="211">
          <cell r="B211" t="str">
            <v>0 0</v>
          </cell>
          <cell r="C211">
            <v>0</v>
          </cell>
        </row>
        <row r="212">
          <cell r="B212" t="str">
            <v>0 0</v>
          </cell>
          <cell r="C212">
            <v>0</v>
          </cell>
        </row>
        <row r="213">
          <cell r="B213" t="str">
            <v>0 0</v>
          </cell>
          <cell r="C213">
            <v>0</v>
          </cell>
        </row>
        <row r="214">
          <cell r="B214" t="str">
            <v>0 0</v>
          </cell>
          <cell r="C214">
            <v>0</v>
          </cell>
        </row>
        <row r="215">
          <cell r="B215" t="str">
            <v>0 0</v>
          </cell>
          <cell r="C215">
            <v>0</v>
          </cell>
        </row>
        <row r="216">
          <cell r="B216" t="str">
            <v>0 0</v>
          </cell>
          <cell r="C216">
            <v>0</v>
          </cell>
        </row>
        <row r="217">
          <cell r="B217" t="str">
            <v>0 0</v>
          </cell>
          <cell r="C217">
            <v>0</v>
          </cell>
        </row>
        <row r="218">
          <cell r="B218" t="str">
            <v>0 0</v>
          </cell>
          <cell r="C218">
            <v>0</v>
          </cell>
        </row>
        <row r="219">
          <cell r="B219" t="str">
            <v>0 0</v>
          </cell>
          <cell r="C219">
            <v>0</v>
          </cell>
        </row>
        <row r="220">
          <cell r="B220" t="str">
            <v>0 0</v>
          </cell>
          <cell r="C220">
            <v>0</v>
          </cell>
        </row>
        <row r="221">
          <cell r="B221" t="str">
            <v>0 0</v>
          </cell>
          <cell r="C221">
            <v>0</v>
          </cell>
        </row>
        <row r="222">
          <cell r="B222" t="str">
            <v>0 0</v>
          </cell>
          <cell r="C222">
            <v>0</v>
          </cell>
        </row>
        <row r="223">
          <cell r="B223" t="str">
            <v>0 0</v>
          </cell>
          <cell r="C223">
            <v>0</v>
          </cell>
        </row>
        <row r="224">
          <cell r="B224" t="str">
            <v>0 0</v>
          </cell>
          <cell r="C224">
            <v>0</v>
          </cell>
        </row>
        <row r="225">
          <cell r="B225" t="str">
            <v>0 0</v>
          </cell>
          <cell r="C225">
            <v>0</v>
          </cell>
        </row>
        <row r="226">
          <cell r="B226" t="str">
            <v>0 0</v>
          </cell>
          <cell r="C226">
            <v>0</v>
          </cell>
        </row>
        <row r="227">
          <cell r="B227" t="str">
            <v>0 0</v>
          </cell>
          <cell r="C227">
            <v>0</v>
          </cell>
        </row>
        <row r="228">
          <cell r="B228" t="str">
            <v>0 0</v>
          </cell>
          <cell r="C228">
            <v>0</v>
          </cell>
        </row>
        <row r="229">
          <cell r="B229" t="str">
            <v>0 0</v>
          </cell>
          <cell r="C229">
            <v>0</v>
          </cell>
        </row>
        <row r="230">
          <cell r="B230" t="str">
            <v>0 0</v>
          </cell>
          <cell r="C230">
            <v>0</v>
          </cell>
        </row>
        <row r="231">
          <cell r="B231" t="str">
            <v>0 0</v>
          </cell>
          <cell r="C231">
            <v>0</v>
          </cell>
        </row>
        <row r="232">
          <cell r="B232" t="str">
            <v>0 0</v>
          </cell>
          <cell r="C232">
            <v>0</v>
          </cell>
        </row>
        <row r="233">
          <cell r="B233" t="str">
            <v>0 0</v>
          </cell>
          <cell r="C233">
            <v>0</v>
          </cell>
        </row>
        <row r="234">
          <cell r="B234" t="str">
            <v>0 0</v>
          </cell>
          <cell r="C234">
            <v>0</v>
          </cell>
        </row>
        <row r="235">
          <cell r="B235" t="str">
            <v>0 0</v>
          </cell>
          <cell r="C235">
            <v>0</v>
          </cell>
        </row>
        <row r="236">
          <cell r="B236" t="str">
            <v>0 0</v>
          </cell>
          <cell r="C236">
            <v>0</v>
          </cell>
        </row>
        <row r="237">
          <cell r="B237" t="str">
            <v>0 0</v>
          </cell>
          <cell r="C237">
            <v>0</v>
          </cell>
        </row>
        <row r="238">
          <cell r="B238" t="str">
            <v>0 0</v>
          </cell>
          <cell r="C238">
            <v>0</v>
          </cell>
        </row>
        <row r="239">
          <cell r="B239" t="str">
            <v>0 0</v>
          </cell>
          <cell r="C239">
            <v>0</v>
          </cell>
        </row>
        <row r="240">
          <cell r="B240" t="str">
            <v>0 0</v>
          </cell>
          <cell r="C240">
            <v>0</v>
          </cell>
        </row>
        <row r="241">
          <cell r="B241" t="str">
            <v>0 0</v>
          </cell>
          <cell r="C241">
            <v>0</v>
          </cell>
        </row>
        <row r="242">
          <cell r="B242" t="str">
            <v>0 0</v>
          </cell>
          <cell r="C242">
            <v>0</v>
          </cell>
        </row>
        <row r="243">
          <cell r="B243" t="str">
            <v>0 0</v>
          </cell>
          <cell r="C243">
            <v>0</v>
          </cell>
        </row>
        <row r="244">
          <cell r="B244" t="str">
            <v>0 0</v>
          </cell>
          <cell r="C244">
            <v>0</v>
          </cell>
        </row>
        <row r="245">
          <cell r="B245" t="str">
            <v>0 0</v>
          </cell>
          <cell r="C245">
            <v>0</v>
          </cell>
        </row>
        <row r="246">
          <cell r="B246" t="str">
            <v>0 0</v>
          </cell>
          <cell r="C246">
            <v>0</v>
          </cell>
        </row>
        <row r="247">
          <cell r="B247" t="str">
            <v>0 0</v>
          </cell>
          <cell r="C247">
            <v>0</v>
          </cell>
        </row>
        <row r="248">
          <cell r="B248" t="str">
            <v>0 0</v>
          </cell>
          <cell r="C248">
            <v>0</v>
          </cell>
        </row>
        <row r="249">
          <cell r="B249" t="str">
            <v>0 0</v>
          </cell>
          <cell r="C249">
            <v>0</v>
          </cell>
        </row>
        <row r="250">
          <cell r="B250" t="str">
            <v>0 0</v>
          </cell>
          <cell r="C250">
            <v>0</v>
          </cell>
        </row>
        <row r="251">
          <cell r="B251" t="str">
            <v>0 0</v>
          </cell>
          <cell r="C251">
            <v>0</v>
          </cell>
        </row>
        <row r="252">
          <cell r="B252" t="str">
            <v>0 0</v>
          </cell>
          <cell r="C252">
            <v>0</v>
          </cell>
        </row>
        <row r="253">
          <cell r="B253" t="str">
            <v>0 0</v>
          </cell>
          <cell r="C253">
            <v>0</v>
          </cell>
        </row>
        <row r="254">
          <cell r="B254" t="str">
            <v>0 0</v>
          </cell>
          <cell r="C254">
            <v>0</v>
          </cell>
        </row>
        <row r="255">
          <cell r="B255" t="str">
            <v>0 0</v>
          </cell>
          <cell r="C255">
            <v>0</v>
          </cell>
        </row>
      </sheetData>
      <sheetData sheetId="8">
        <row r="68">
          <cell r="Z6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9"/>
  <sheetViews>
    <sheetView tabSelected="1" zoomScalePageLayoutView="0" workbookViewId="0" topLeftCell="A175">
      <selection activeCell="J129" sqref="J129:M129"/>
    </sheetView>
  </sheetViews>
  <sheetFormatPr defaultColWidth="8.88671875" defaultRowHeight="15"/>
  <cols>
    <col min="1" max="1" width="3.5546875" style="0" customWidth="1"/>
    <col min="4" max="4" width="3.10546875" style="0" customWidth="1"/>
    <col min="5" max="5" width="2.88671875" style="0" customWidth="1"/>
    <col min="6" max="6" width="2.4453125" style="0" customWidth="1"/>
    <col min="7" max="7" width="3.21484375" style="0" customWidth="1"/>
    <col min="8" max="8" width="2.6640625" style="0" customWidth="1"/>
    <col min="9" max="9" width="3.21484375" style="0" customWidth="1"/>
    <col min="10" max="10" width="2.99609375" style="0" customWidth="1"/>
    <col min="11" max="12" width="2.4453125" style="0" customWidth="1"/>
    <col min="13" max="13" width="2.3359375" style="0" customWidth="1"/>
    <col min="14" max="14" width="3.3359375" style="0" customWidth="1"/>
    <col min="15" max="15" width="2.5546875" style="0" customWidth="1"/>
    <col min="16" max="17" width="2.77734375" style="0" customWidth="1"/>
    <col min="18" max="18" width="5.99609375" style="0" customWidth="1"/>
    <col min="19" max="19" width="4.10546875" style="0" customWidth="1"/>
    <col min="20" max="20" width="3.88671875" style="0" customWidth="1"/>
    <col min="21" max="21" width="2.77734375" style="0" customWidth="1"/>
    <col min="22" max="22" width="3.5546875" style="0" customWidth="1"/>
    <col min="23" max="24" width="2.3359375" style="0" customWidth="1"/>
    <col min="25" max="25" width="3.21484375" style="0" customWidth="1"/>
    <col min="26" max="26" width="2.88671875" style="0" customWidth="1"/>
    <col min="27" max="27" width="2.99609375" style="0" customWidth="1"/>
    <col min="28" max="29" width="2.77734375" style="0" customWidth="1"/>
    <col min="30" max="30" width="2.88671875" style="0" customWidth="1"/>
    <col min="31" max="31" width="2.21484375" style="0" customWidth="1"/>
    <col min="32" max="32" width="2.77734375" style="0" customWidth="1"/>
    <col min="33" max="33" width="2.3359375" style="0" customWidth="1"/>
    <col min="34" max="34" width="2.21484375" style="0" customWidth="1"/>
  </cols>
  <sheetData>
    <row r="1" spans="1:19" ht="15.75" thickTop="1">
      <c r="A1" s="3"/>
      <c r="B1" s="92" t="s">
        <v>57</v>
      </c>
      <c r="C1" s="93"/>
      <c r="D1" s="5"/>
      <c r="E1" s="5"/>
      <c r="F1" s="6"/>
      <c r="G1" s="5"/>
      <c r="H1" s="7" t="s">
        <v>4</v>
      </c>
      <c r="I1" s="8"/>
      <c r="J1" s="208" t="s">
        <v>54</v>
      </c>
      <c r="K1" s="209"/>
      <c r="L1" s="209"/>
      <c r="M1" s="210"/>
      <c r="N1" s="9" t="s">
        <v>5</v>
      </c>
      <c r="O1" s="10"/>
      <c r="P1" s="211" t="s">
        <v>56</v>
      </c>
      <c r="Q1" s="212"/>
      <c r="R1" s="212"/>
      <c r="S1" s="213"/>
    </row>
    <row r="2" spans="1:19" ht="15.75" thickBot="1">
      <c r="A2" s="11"/>
      <c r="B2" s="94" t="s">
        <v>55</v>
      </c>
      <c r="C2" s="95" t="s">
        <v>6</v>
      </c>
      <c r="D2" s="214">
        <v>1</v>
      </c>
      <c r="E2" s="215"/>
      <c r="F2" s="216"/>
      <c r="G2" s="217" t="s">
        <v>7</v>
      </c>
      <c r="H2" s="218"/>
      <c r="I2" s="218"/>
      <c r="J2" s="219">
        <v>39536</v>
      </c>
      <c r="K2" s="219"/>
      <c r="L2" s="219"/>
      <c r="M2" s="220"/>
      <c r="N2" s="14" t="s">
        <v>8</v>
      </c>
      <c r="O2" s="15"/>
      <c r="P2" s="221">
        <v>0.375</v>
      </c>
      <c r="Q2" s="222"/>
      <c r="R2" s="222"/>
      <c r="S2" s="223"/>
    </row>
    <row r="3" spans="1:27" ht="15" thickTop="1">
      <c r="A3" s="18"/>
      <c r="B3" s="96" t="s">
        <v>13</v>
      </c>
      <c r="C3" s="97" t="s">
        <v>0</v>
      </c>
      <c r="D3" s="202" t="s">
        <v>14</v>
      </c>
      <c r="E3" s="203"/>
      <c r="F3" s="202" t="s">
        <v>15</v>
      </c>
      <c r="G3" s="203"/>
      <c r="H3" s="202" t="s">
        <v>16</v>
      </c>
      <c r="I3" s="203"/>
      <c r="J3" s="202" t="s">
        <v>17</v>
      </c>
      <c r="K3" s="203"/>
      <c r="L3" s="202"/>
      <c r="M3" s="203"/>
      <c r="N3" s="21" t="s">
        <v>18</v>
      </c>
      <c r="O3" s="22" t="s">
        <v>19</v>
      </c>
      <c r="P3" s="23" t="s">
        <v>20</v>
      </c>
      <c r="Q3" s="24"/>
      <c r="R3" s="204" t="s">
        <v>21</v>
      </c>
      <c r="S3" s="205"/>
      <c r="T3" s="206" t="s">
        <v>22</v>
      </c>
      <c r="U3" s="207"/>
      <c r="V3" s="25" t="s">
        <v>23</v>
      </c>
      <c r="AA3" s="102"/>
    </row>
    <row r="4" spans="1:27" ht="15">
      <c r="A4" s="26">
        <v>21</v>
      </c>
      <c r="B4" s="82" t="s">
        <v>72</v>
      </c>
      <c r="C4" s="83" t="s">
        <v>73</v>
      </c>
      <c r="D4" s="27"/>
      <c r="E4" s="28"/>
      <c r="F4" s="29">
        <f>+P14</f>
        <v>3</v>
      </c>
      <c r="G4" s="30">
        <f>+Q14</f>
        <v>0</v>
      </c>
      <c r="H4" s="29">
        <f>P10</f>
        <v>3</v>
      </c>
      <c r="I4" s="30">
        <f>Q10</f>
        <v>0</v>
      </c>
      <c r="J4" s="29">
        <f>P12</f>
      </c>
      <c r="K4" s="30">
        <f>Q12</f>
      </c>
      <c r="L4" s="29"/>
      <c r="M4" s="30"/>
      <c r="N4" s="31">
        <f>IF(SUM(D4:M4)=0,"",COUNTIF(E4:E7,"3"))</f>
        <v>2</v>
      </c>
      <c r="O4" s="32">
        <f>IF(SUM(E4:N4)=0,"",COUNTIF(D4:D7,"3"))</f>
        <v>0</v>
      </c>
      <c r="P4" s="33">
        <f>IF(SUM(D4:M4)=0,"",SUM(E4:E7))</f>
        <v>6</v>
      </c>
      <c r="Q4" s="34">
        <f>IF(SUM(D4:M4)=0,"",SUM(D4:D7))</f>
        <v>0</v>
      </c>
      <c r="R4" s="195">
        <v>1</v>
      </c>
      <c r="S4" s="196"/>
      <c r="T4" s="35">
        <f>+T10+T12+T14</f>
        <v>68</v>
      </c>
      <c r="U4" s="35">
        <f>+U10+U12+U14</f>
        <v>47</v>
      </c>
      <c r="V4" s="36">
        <f>+T4-U4</f>
        <v>21</v>
      </c>
      <c r="AA4" s="102"/>
    </row>
    <row r="5" spans="1:27" ht="15">
      <c r="A5" s="37">
        <v>86</v>
      </c>
      <c r="B5" s="82" t="s">
        <v>85</v>
      </c>
      <c r="C5" s="83" t="s">
        <v>25</v>
      </c>
      <c r="D5" s="38">
        <f>+Q14</f>
        <v>0</v>
      </c>
      <c r="E5" s="39">
        <f>+P14</f>
        <v>3</v>
      </c>
      <c r="F5" s="40"/>
      <c r="G5" s="41"/>
      <c r="H5" s="38">
        <f>P13</f>
        <v>3</v>
      </c>
      <c r="I5" s="39">
        <f>Q13</f>
        <v>0</v>
      </c>
      <c r="J5" s="38">
        <f>P11</f>
      </c>
      <c r="K5" s="39">
        <f>Q11</f>
      </c>
      <c r="L5" s="38"/>
      <c r="M5" s="39"/>
      <c r="N5" s="31">
        <f>IF(SUM(D5:M5)=0,"",COUNTIF(G4:G7,"3"))</f>
        <v>1</v>
      </c>
      <c r="O5" s="32">
        <f>IF(SUM(E5:N5)=0,"",COUNTIF(F4:F7,"3"))</f>
        <v>1</v>
      </c>
      <c r="P5" s="33">
        <f>IF(SUM(D5:M5)=0,"",SUM(G4:G7))</f>
        <v>3</v>
      </c>
      <c r="Q5" s="34">
        <f>IF(SUM(D5:M5)=0,"",SUM(F4:F7))</f>
        <v>3</v>
      </c>
      <c r="R5" s="195">
        <v>2</v>
      </c>
      <c r="S5" s="196"/>
      <c r="T5" s="35">
        <f>+T11+T13+U14</f>
        <v>57</v>
      </c>
      <c r="U5" s="35">
        <f>+U11+U13+T14</f>
        <v>56</v>
      </c>
      <c r="V5" s="36">
        <f>+T5-U5</f>
        <v>1</v>
      </c>
      <c r="AA5" s="102"/>
    </row>
    <row r="6" spans="1:27" ht="15">
      <c r="A6" s="37">
        <v>145</v>
      </c>
      <c r="B6" s="82" t="s">
        <v>86</v>
      </c>
      <c r="C6" s="83" t="s">
        <v>87</v>
      </c>
      <c r="D6" s="38">
        <f>+Q10</f>
        <v>0</v>
      </c>
      <c r="E6" s="39">
        <f>+P10</f>
        <v>3</v>
      </c>
      <c r="F6" s="38">
        <f>Q13</f>
        <v>0</v>
      </c>
      <c r="G6" s="39">
        <f>P13</f>
        <v>3</v>
      </c>
      <c r="H6" s="40"/>
      <c r="I6" s="41"/>
      <c r="J6" s="38">
        <f>P15</f>
      </c>
      <c r="K6" s="39">
        <f>Q15</f>
      </c>
      <c r="L6" s="38"/>
      <c r="M6" s="39"/>
      <c r="N6" s="31">
        <f>IF(SUM(D6:M6)=0,"",COUNTIF(I4:I7,"3"))</f>
        <v>0</v>
      </c>
      <c r="O6" s="32">
        <f>IF(SUM(E6:N6)=0,"",COUNTIF(H4:H7,"3"))</f>
        <v>2</v>
      </c>
      <c r="P6" s="33">
        <f>IF(SUM(D6:M6)=0,"",SUM(I4:I7))</f>
        <v>0</v>
      </c>
      <c r="Q6" s="34">
        <f>IF(SUM(D6:M6)=0,"",SUM(H4:H7))</f>
        <v>6</v>
      </c>
      <c r="R6" s="195">
        <v>3</v>
      </c>
      <c r="S6" s="196"/>
      <c r="T6" s="35">
        <f>+U10+U13+T15</f>
        <v>46</v>
      </c>
      <c r="U6" s="35">
        <f>+T10+T13+U15</f>
        <v>68</v>
      </c>
      <c r="V6" s="36">
        <f>+T6-U6</f>
        <v>-22</v>
      </c>
      <c r="AA6" s="102"/>
    </row>
    <row r="7" spans="1:27" ht="15.75" thickBot="1">
      <c r="A7" s="37"/>
      <c r="B7" s="84"/>
      <c r="C7" s="83"/>
      <c r="D7" s="38">
        <f>Q12</f>
      </c>
      <c r="E7" s="39">
        <f>P12</f>
      </c>
      <c r="F7" s="38">
        <f>Q11</f>
      </c>
      <c r="G7" s="39">
        <f>P11</f>
      </c>
      <c r="H7" s="38">
        <f>Q15</f>
      </c>
      <c r="I7" s="39">
        <f>P15</f>
      </c>
      <c r="J7" s="40"/>
      <c r="K7" s="41"/>
      <c r="L7" s="38"/>
      <c r="M7" s="39"/>
      <c r="N7" s="31">
        <f>IF(SUM(D7:M7)=0,"",COUNTIF(K4:K7,"3"))</f>
      </c>
      <c r="O7" s="32">
        <f>IF(SUM(E7:N7)=0,"",COUNTIF(J4:J7,"3"))</f>
      </c>
      <c r="P7" s="33">
        <f>IF(SUM(D7:M8)=0,"",SUM(K4:K7))</f>
      </c>
      <c r="Q7" s="34">
        <f>IF(SUM(D7:M7)=0,"",SUM(J4:J7))</f>
      </c>
      <c r="R7" s="195"/>
      <c r="S7" s="196"/>
      <c r="T7" s="35">
        <f>+U11+U12+U15</f>
        <v>0</v>
      </c>
      <c r="U7" s="35">
        <f>+T11+T12+T15</f>
        <v>0</v>
      </c>
      <c r="V7" s="36">
        <f>+T7-U7</f>
        <v>0</v>
      </c>
      <c r="AA7" s="102"/>
    </row>
    <row r="8" spans="1:24" ht="15" thickTop="1">
      <c r="A8" s="42"/>
      <c r="B8" s="43" t="s">
        <v>44</v>
      </c>
      <c r="C8" s="85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5"/>
      <c r="S8" s="46"/>
      <c r="T8" s="47"/>
      <c r="U8" s="48" t="s">
        <v>28</v>
      </c>
      <c r="V8" s="49">
        <f>SUM(V4:V7)</f>
        <v>0</v>
      </c>
      <c r="W8" s="48" t="str">
        <f>IF(V8=0,"OK","Virhe")</f>
        <v>OK</v>
      </c>
      <c r="X8" s="50"/>
    </row>
    <row r="9" spans="1:22" ht="15" thickBot="1">
      <c r="A9" s="51"/>
      <c r="B9" s="86" t="s">
        <v>29</v>
      </c>
      <c r="C9" s="87"/>
      <c r="D9" s="77"/>
      <c r="E9" s="78"/>
      <c r="F9" s="197" t="s">
        <v>30</v>
      </c>
      <c r="G9" s="198"/>
      <c r="H9" s="199" t="s">
        <v>31</v>
      </c>
      <c r="I9" s="198"/>
      <c r="J9" s="199" t="s">
        <v>32</v>
      </c>
      <c r="K9" s="198"/>
      <c r="L9" s="199" t="s">
        <v>33</v>
      </c>
      <c r="M9" s="198"/>
      <c r="N9" s="199" t="s">
        <v>34</v>
      </c>
      <c r="O9" s="198"/>
      <c r="P9" s="200" t="s">
        <v>35</v>
      </c>
      <c r="Q9" s="201"/>
      <c r="S9" s="53"/>
      <c r="T9" s="54" t="s">
        <v>22</v>
      </c>
      <c r="U9" s="55"/>
      <c r="V9" s="25" t="s">
        <v>23</v>
      </c>
    </row>
    <row r="10" spans="1:34" ht="15">
      <c r="A10" s="56" t="s">
        <v>36</v>
      </c>
      <c r="B10" s="88" t="str">
        <f>IF(B4&gt;"",B4,"")</f>
        <v>Juha Rossi</v>
      </c>
      <c r="C10" s="88" t="str">
        <f>IF(B6&gt;"",B6,"")</f>
        <v>Aleksi Hyttinen</v>
      </c>
      <c r="D10" s="79"/>
      <c r="E10" s="57"/>
      <c r="F10" s="193">
        <v>11</v>
      </c>
      <c r="G10" s="194"/>
      <c r="H10" s="190">
        <v>6</v>
      </c>
      <c r="I10" s="191"/>
      <c r="J10" s="190">
        <v>6</v>
      </c>
      <c r="K10" s="191"/>
      <c r="L10" s="190"/>
      <c r="M10" s="191"/>
      <c r="N10" s="192"/>
      <c r="O10" s="191"/>
      <c r="P10" s="58">
        <f aca="true" t="shared" si="0" ref="P10:P15">IF(COUNT(F10:N10)=0,"",COUNTIF(F10:N10,"&gt;=0"))</f>
        <v>3</v>
      </c>
      <c r="Q10" s="59">
        <f aca="true" t="shared" si="1" ref="Q10:Q15">IF(COUNT(F10:N10)=0,"",(IF(LEFT(F10,1)="-",1,0)+IF(LEFT(H10,1)="-",1,0)+IF(LEFT(J10,1)="-",1,0)+IF(LEFT(L10,1)="-",1,0)+IF(LEFT(N10,1)="-",1,0)))</f>
        <v>0</v>
      </c>
      <c r="R10" s="112"/>
      <c r="S10" s="60"/>
      <c r="T10" s="61">
        <f aca="true" t="shared" si="2" ref="T10:U15">+Y10+AA10+AC10+AE10+AG10</f>
        <v>35</v>
      </c>
      <c r="U10" s="62">
        <f t="shared" si="2"/>
        <v>23</v>
      </c>
      <c r="V10" s="63">
        <f aca="true" t="shared" si="3" ref="V10:V15">+T10-U10</f>
        <v>12</v>
      </c>
      <c r="Y10" s="64">
        <f>IF(F10="",0,IF(LEFT(F10,1)="-",ABS(F10),(IF(F10&gt;9,F10+2,11))))</f>
        <v>13</v>
      </c>
      <c r="Z10" s="65">
        <f aca="true" t="shared" si="4" ref="Z10:Z15">IF(F10="",0,IF(LEFT(F10,1)="-",(IF(ABS(F10)&gt;9,(ABS(F10)+2),11)),F10))</f>
        <v>11</v>
      </c>
      <c r="AA10" s="64">
        <f>IF(H10="",0,IF(LEFT(H10,1)="-",ABS(H10),(IF(H10&gt;9,H10+2,11))))</f>
        <v>11</v>
      </c>
      <c r="AB10" s="65">
        <f aca="true" t="shared" si="5" ref="AB10:AB15">IF(H10="",0,IF(LEFT(H10,1)="-",(IF(ABS(H10)&gt;9,(ABS(H10)+2),11)),H10))</f>
        <v>6</v>
      </c>
      <c r="AC10" s="64">
        <f>IF(J10="",0,IF(LEFT(J10,1)="-",ABS(J10),(IF(J10&gt;9,J10+2,11))))</f>
        <v>11</v>
      </c>
      <c r="AD10" s="65">
        <f aca="true" t="shared" si="6" ref="AD10:AD15">IF(J10="",0,IF(LEFT(J10,1)="-",(IF(ABS(J10)&gt;9,(ABS(J10)+2),11)),J10))</f>
        <v>6</v>
      </c>
      <c r="AE10" s="64">
        <f>IF(L10="",0,IF(LEFT(L10,1)="-",ABS(L10),(IF(L10&gt;9,L10+2,11))))</f>
        <v>0</v>
      </c>
      <c r="AF10" s="65">
        <f aca="true" t="shared" si="7" ref="AF10:AF15">IF(L10="",0,IF(LEFT(L10,1)="-",(IF(ABS(L10)&gt;9,(ABS(L10)+2),11)),L10))</f>
        <v>0</v>
      </c>
      <c r="AG10" s="64">
        <f aca="true" t="shared" si="8" ref="AG10:AG15">IF(N10="",0,IF(LEFT(N10,1)="-",ABS(N10),(IF(N10&gt;9,N10+2,11))))</f>
        <v>0</v>
      </c>
      <c r="AH10" s="65">
        <f aca="true" t="shared" si="9" ref="AH10:AH15">IF(N10="",0,IF(LEFT(N10,1)="-",(IF(ABS(N10)&gt;9,(ABS(N10)+2),11)),N10))</f>
        <v>0</v>
      </c>
    </row>
    <row r="11" spans="1:34" ht="15">
      <c r="A11" s="56" t="s">
        <v>37</v>
      </c>
      <c r="B11" s="88"/>
      <c r="C11" s="88">
        <f>IF(B7&gt;"",B7,"")</f>
      </c>
      <c r="D11" s="80"/>
      <c r="E11" s="57"/>
      <c r="F11" s="183"/>
      <c r="G11" s="184"/>
      <c r="H11" s="183"/>
      <c r="I11" s="184"/>
      <c r="J11" s="183"/>
      <c r="K11" s="184"/>
      <c r="L11" s="183"/>
      <c r="M11" s="184"/>
      <c r="N11" s="183"/>
      <c r="O11" s="184"/>
      <c r="P11" s="58">
        <f t="shared" si="0"/>
      </c>
      <c r="Q11" s="59">
        <f t="shared" si="1"/>
      </c>
      <c r="S11" s="67"/>
      <c r="T11" s="61">
        <f t="shared" si="2"/>
        <v>0</v>
      </c>
      <c r="U11" s="62">
        <f t="shared" si="2"/>
        <v>0</v>
      </c>
      <c r="V11" s="63">
        <f t="shared" si="3"/>
        <v>0</v>
      </c>
      <c r="Y11" s="68">
        <f>IF(F11="",0,IF(LEFT(F11,1)="-",ABS(F11),(IF(F11&gt;9,F11+2,11))))</f>
        <v>0</v>
      </c>
      <c r="Z11" s="69">
        <f t="shared" si="4"/>
        <v>0</v>
      </c>
      <c r="AA11" s="68">
        <f>IF(H11="",0,IF(LEFT(H11,1)="-",ABS(H11),(IF(H11&gt;9,H11+2,11))))</f>
        <v>0</v>
      </c>
      <c r="AB11" s="69">
        <f t="shared" si="5"/>
        <v>0</v>
      </c>
      <c r="AC11" s="68">
        <f>IF(J11="",0,IF(LEFT(J11,1)="-",ABS(J11),(IF(J11&gt;9,J11+2,11))))</f>
        <v>0</v>
      </c>
      <c r="AD11" s="69">
        <f t="shared" si="6"/>
        <v>0</v>
      </c>
      <c r="AE11" s="68">
        <f>IF(L11="",0,IF(LEFT(L11,1)="-",ABS(L11),(IF(L11&gt;9,L11+2,11))))</f>
        <v>0</v>
      </c>
      <c r="AF11" s="69">
        <f t="shared" si="7"/>
        <v>0</v>
      </c>
      <c r="AG11" s="68">
        <f t="shared" si="8"/>
        <v>0</v>
      </c>
      <c r="AH11" s="69">
        <f t="shared" si="9"/>
        <v>0</v>
      </c>
    </row>
    <row r="12" spans="1:34" ht="15.75" thickBot="1">
      <c r="A12" s="56" t="s">
        <v>38</v>
      </c>
      <c r="B12" s="89"/>
      <c r="C12" s="89">
        <f>IF(B7&gt;"",B7,"")</f>
      </c>
      <c r="D12" s="77"/>
      <c r="E12" s="52"/>
      <c r="F12" s="188"/>
      <c r="G12" s="189"/>
      <c r="H12" s="188"/>
      <c r="I12" s="189"/>
      <c r="J12" s="188"/>
      <c r="K12" s="189"/>
      <c r="L12" s="188"/>
      <c r="M12" s="189"/>
      <c r="N12" s="188"/>
      <c r="O12" s="189"/>
      <c r="P12" s="58">
        <f t="shared" si="0"/>
      </c>
      <c r="Q12" s="59">
        <f t="shared" si="1"/>
      </c>
      <c r="S12" s="67"/>
      <c r="T12" s="61">
        <f t="shared" si="2"/>
        <v>0</v>
      </c>
      <c r="U12" s="62">
        <f t="shared" si="2"/>
        <v>0</v>
      </c>
      <c r="V12" s="63">
        <f t="shared" si="3"/>
        <v>0</v>
      </c>
      <c r="Y12" s="68">
        <f aca="true" t="shared" si="10" ref="Y12:AE15">IF(F12="",0,IF(LEFT(F12,1)="-",ABS(F12),(IF(F12&gt;9,F12+2,11))))</f>
        <v>0</v>
      </c>
      <c r="Z12" s="69">
        <f t="shared" si="4"/>
        <v>0</v>
      </c>
      <c r="AA12" s="68">
        <f t="shared" si="10"/>
        <v>0</v>
      </c>
      <c r="AB12" s="69">
        <f t="shared" si="5"/>
        <v>0</v>
      </c>
      <c r="AC12" s="68">
        <f t="shared" si="10"/>
        <v>0</v>
      </c>
      <c r="AD12" s="69">
        <f t="shared" si="6"/>
        <v>0</v>
      </c>
      <c r="AE12" s="68">
        <f t="shared" si="10"/>
        <v>0</v>
      </c>
      <c r="AF12" s="69">
        <f t="shared" si="7"/>
        <v>0</v>
      </c>
      <c r="AG12" s="68">
        <f t="shared" si="8"/>
        <v>0</v>
      </c>
      <c r="AH12" s="69">
        <f t="shared" si="9"/>
        <v>0</v>
      </c>
    </row>
    <row r="13" spans="1:34" ht="15">
      <c r="A13" s="56" t="s">
        <v>40</v>
      </c>
      <c r="B13" s="88" t="str">
        <f>IF(B5&gt;"",B5,"")</f>
        <v>Olli-Ville Halonen</v>
      </c>
      <c r="C13" s="88" t="str">
        <f>IF(B6&gt;"",B6,"")</f>
        <v>Aleksi Hyttinen</v>
      </c>
      <c r="D13" s="79"/>
      <c r="E13" s="57"/>
      <c r="F13" s="190">
        <v>8</v>
      </c>
      <c r="G13" s="191"/>
      <c r="H13" s="190">
        <v>9</v>
      </c>
      <c r="I13" s="191"/>
      <c r="J13" s="190">
        <v>6</v>
      </c>
      <c r="K13" s="191"/>
      <c r="L13" s="190"/>
      <c r="M13" s="191"/>
      <c r="N13" s="190"/>
      <c r="O13" s="191"/>
      <c r="P13" s="58">
        <f t="shared" si="0"/>
        <v>3</v>
      </c>
      <c r="Q13" s="59">
        <f t="shared" si="1"/>
        <v>0</v>
      </c>
      <c r="R13" s="112"/>
      <c r="S13" s="67"/>
      <c r="T13" s="61">
        <f t="shared" si="2"/>
        <v>33</v>
      </c>
      <c r="U13" s="62">
        <f t="shared" si="2"/>
        <v>23</v>
      </c>
      <c r="V13" s="63">
        <f t="shared" si="3"/>
        <v>10</v>
      </c>
      <c r="Y13" s="68">
        <f t="shared" si="10"/>
        <v>11</v>
      </c>
      <c r="Z13" s="69">
        <f t="shared" si="4"/>
        <v>8</v>
      </c>
      <c r="AA13" s="68">
        <f t="shared" si="10"/>
        <v>11</v>
      </c>
      <c r="AB13" s="69">
        <f t="shared" si="5"/>
        <v>9</v>
      </c>
      <c r="AC13" s="68">
        <f t="shared" si="10"/>
        <v>11</v>
      </c>
      <c r="AD13" s="69">
        <f t="shared" si="6"/>
        <v>6</v>
      </c>
      <c r="AE13" s="68">
        <f t="shared" si="10"/>
        <v>0</v>
      </c>
      <c r="AF13" s="69">
        <f t="shared" si="7"/>
        <v>0</v>
      </c>
      <c r="AG13" s="68">
        <f t="shared" si="8"/>
        <v>0</v>
      </c>
      <c r="AH13" s="69">
        <f t="shared" si="9"/>
        <v>0</v>
      </c>
    </row>
    <row r="14" spans="1:34" ht="15">
      <c r="A14" s="56" t="s">
        <v>41</v>
      </c>
      <c r="B14" s="88" t="str">
        <f>IF(B4&gt;"",B4,"")</f>
        <v>Juha Rossi</v>
      </c>
      <c r="C14" s="88" t="str">
        <f>IF(B5&gt;"",B5,"")</f>
        <v>Olli-Ville Halonen</v>
      </c>
      <c r="D14" s="80"/>
      <c r="E14" s="57"/>
      <c r="F14" s="183">
        <v>9</v>
      </c>
      <c r="G14" s="184"/>
      <c r="H14" s="183">
        <v>6</v>
      </c>
      <c r="I14" s="184"/>
      <c r="J14" s="187">
        <v>9</v>
      </c>
      <c r="K14" s="184"/>
      <c r="L14" s="183"/>
      <c r="M14" s="184"/>
      <c r="N14" s="183"/>
      <c r="O14" s="184"/>
      <c r="P14" s="58">
        <f t="shared" si="0"/>
        <v>3</v>
      </c>
      <c r="Q14" s="59">
        <f t="shared" si="1"/>
        <v>0</v>
      </c>
      <c r="R14" s="112"/>
      <c r="S14" s="67"/>
      <c r="T14" s="61">
        <f t="shared" si="2"/>
        <v>33</v>
      </c>
      <c r="U14" s="62">
        <f t="shared" si="2"/>
        <v>24</v>
      </c>
      <c r="V14" s="63">
        <f t="shared" si="3"/>
        <v>9</v>
      </c>
      <c r="Y14" s="68">
        <f t="shared" si="10"/>
        <v>11</v>
      </c>
      <c r="Z14" s="69">
        <f t="shared" si="4"/>
        <v>9</v>
      </c>
      <c r="AA14" s="68">
        <f t="shared" si="10"/>
        <v>11</v>
      </c>
      <c r="AB14" s="69">
        <f t="shared" si="5"/>
        <v>6</v>
      </c>
      <c r="AC14" s="68">
        <f t="shared" si="10"/>
        <v>11</v>
      </c>
      <c r="AD14" s="69">
        <f t="shared" si="6"/>
        <v>9</v>
      </c>
      <c r="AE14" s="68">
        <f t="shared" si="10"/>
        <v>0</v>
      </c>
      <c r="AF14" s="69">
        <f t="shared" si="7"/>
        <v>0</v>
      </c>
      <c r="AG14" s="68">
        <f t="shared" si="8"/>
        <v>0</v>
      </c>
      <c r="AH14" s="69">
        <f t="shared" si="9"/>
        <v>0</v>
      </c>
    </row>
    <row r="15" spans="1:34" ht="15.75" thickBot="1">
      <c r="A15" s="70" t="s">
        <v>42</v>
      </c>
      <c r="B15" s="90"/>
      <c r="C15" s="90">
        <f>IF(B7&gt;"",B7,"")</f>
      </c>
      <c r="D15" s="81"/>
      <c r="E15" s="71"/>
      <c r="F15" s="185"/>
      <c r="G15" s="186"/>
      <c r="H15" s="185"/>
      <c r="I15" s="186"/>
      <c r="J15" s="185"/>
      <c r="K15" s="186"/>
      <c r="L15" s="185"/>
      <c r="M15" s="186"/>
      <c r="N15" s="185"/>
      <c r="O15" s="186"/>
      <c r="P15" s="72">
        <f t="shared" si="0"/>
      </c>
      <c r="Q15" s="73">
        <f t="shared" si="1"/>
      </c>
      <c r="R15" s="74"/>
      <c r="S15" s="16"/>
      <c r="T15" s="61">
        <f t="shared" si="2"/>
        <v>0</v>
      </c>
      <c r="U15" s="62">
        <f t="shared" si="2"/>
        <v>0</v>
      </c>
      <c r="V15" s="63">
        <f t="shared" si="3"/>
        <v>0</v>
      </c>
      <c r="Y15" s="75">
        <f t="shared" si="10"/>
        <v>0</v>
      </c>
      <c r="Z15" s="76">
        <f t="shared" si="4"/>
        <v>0</v>
      </c>
      <c r="AA15" s="75">
        <f t="shared" si="10"/>
        <v>0</v>
      </c>
      <c r="AB15" s="76">
        <f t="shared" si="5"/>
        <v>0</v>
      </c>
      <c r="AC15" s="75">
        <f t="shared" si="10"/>
        <v>0</v>
      </c>
      <c r="AD15" s="76">
        <f t="shared" si="6"/>
        <v>0</v>
      </c>
      <c r="AE15" s="75">
        <f t="shared" si="10"/>
        <v>0</v>
      </c>
      <c r="AF15" s="76">
        <f t="shared" si="7"/>
        <v>0</v>
      </c>
      <c r="AG15" s="75">
        <f t="shared" si="8"/>
        <v>0</v>
      </c>
      <c r="AH15" s="76">
        <f t="shared" si="9"/>
        <v>0</v>
      </c>
    </row>
    <row r="16" spans="2:3" ht="15.75" thickBot="1" thickTop="1">
      <c r="B16" s="91"/>
      <c r="C16" s="91"/>
    </row>
    <row r="17" spans="1:19" ht="15.75" thickTop="1">
      <c r="A17" s="3"/>
      <c r="B17" s="92" t="s">
        <v>57</v>
      </c>
      <c r="C17" s="93"/>
      <c r="D17" s="5"/>
      <c r="E17" s="5"/>
      <c r="F17" s="6"/>
      <c r="G17" s="5"/>
      <c r="H17" s="7" t="s">
        <v>4</v>
      </c>
      <c r="I17" s="8"/>
      <c r="J17" s="208" t="s">
        <v>54</v>
      </c>
      <c r="K17" s="209"/>
      <c r="L17" s="209"/>
      <c r="M17" s="210"/>
      <c r="N17" s="9" t="s">
        <v>5</v>
      </c>
      <c r="O17" s="10"/>
      <c r="P17" s="211" t="s">
        <v>58</v>
      </c>
      <c r="Q17" s="212"/>
      <c r="R17" s="212"/>
      <c r="S17" s="213"/>
    </row>
    <row r="18" spans="1:19" ht="15.75" thickBot="1">
      <c r="A18" s="11"/>
      <c r="B18" s="94" t="s">
        <v>55</v>
      </c>
      <c r="C18" s="95" t="s">
        <v>6</v>
      </c>
      <c r="D18" s="214">
        <v>2</v>
      </c>
      <c r="E18" s="215"/>
      <c r="F18" s="216"/>
      <c r="G18" s="217" t="s">
        <v>7</v>
      </c>
      <c r="H18" s="218"/>
      <c r="I18" s="218"/>
      <c r="J18" s="219">
        <v>39536</v>
      </c>
      <c r="K18" s="219"/>
      <c r="L18" s="219"/>
      <c r="M18" s="220"/>
      <c r="N18" s="14" t="s">
        <v>8</v>
      </c>
      <c r="O18" s="15"/>
      <c r="P18" s="221">
        <v>0.375</v>
      </c>
      <c r="Q18" s="222"/>
      <c r="R18" s="222"/>
      <c r="S18" s="223"/>
    </row>
    <row r="19" spans="1:22" ht="15" thickTop="1">
      <c r="A19" s="18"/>
      <c r="B19" s="96" t="s">
        <v>13</v>
      </c>
      <c r="C19" s="97" t="s">
        <v>0</v>
      </c>
      <c r="D19" s="202" t="s">
        <v>14</v>
      </c>
      <c r="E19" s="203"/>
      <c r="F19" s="202" t="s">
        <v>15</v>
      </c>
      <c r="G19" s="203"/>
      <c r="H19" s="202" t="s">
        <v>16</v>
      </c>
      <c r="I19" s="203"/>
      <c r="J19" s="202" t="s">
        <v>17</v>
      </c>
      <c r="K19" s="203"/>
      <c r="L19" s="202"/>
      <c r="M19" s="203"/>
      <c r="N19" s="21" t="s">
        <v>18</v>
      </c>
      <c r="O19" s="22" t="s">
        <v>19</v>
      </c>
      <c r="P19" s="23" t="s">
        <v>20</v>
      </c>
      <c r="Q19" s="24"/>
      <c r="R19" s="204" t="s">
        <v>21</v>
      </c>
      <c r="S19" s="205"/>
      <c r="T19" s="206" t="s">
        <v>22</v>
      </c>
      <c r="U19" s="207"/>
      <c r="V19" s="25" t="s">
        <v>23</v>
      </c>
    </row>
    <row r="20" spans="1:22" ht="15">
      <c r="A20" s="26">
        <v>47</v>
      </c>
      <c r="B20" s="82" t="s">
        <v>74</v>
      </c>
      <c r="C20" s="83" t="s">
        <v>25</v>
      </c>
      <c r="D20" s="27"/>
      <c r="E20" s="28"/>
      <c r="F20" s="29">
        <f>+P30</f>
        <v>3</v>
      </c>
      <c r="G20" s="30">
        <f>+Q30</f>
        <v>1</v>
      </c>
      <c r="H20" s="29">
        <f>P26</f>
        <v>3</v>
      </c>
      <c r="I20" s="30">
        <f>Q26</f>
        <v>0</v>
      </c>
      <c r="J20" s="29">
        <f>P28</f>
      </c>
      <c r="K20" s="30">
        <f>Q28</f>
      </c>
      <c r="L20" s="29"/>
      <c r="M20" s="30"/>
      <c r="N20" s="31">
        <f>IF(SUM(D20:M20)=0,"",COUNTIF(E20:E23,"3"))</f>
        <v>2</v>
      </c>
      <c r="O20" s="32">
        <f>IF(SUM(E20:N20)=0,"",COUNTIF(D20:D23,"3"))</f>
        <v>0</v>
      </c>
      <c r="P20" s="33">
        <f>IF(SUM(D20:M20)=0,"",SUM(E20:E23))</f>
        <v>6</v>
      </c>
      <c r="Q20" s="34">
        <f>IF(SUM(D20:M20)=0,"",SUM(D20:D23))</f>
        <v>1</v>
      </c>
      <c r="R20" s="195">
        <v>1</v>
      </c>
      <c r="S20" s="196"/>
      <c r="T20" s="35">
        <f>+T26+T28+T30</f>
        <v>72</v>
      </c>
      <c r="U20" s="35">
        <f>+U26+U28+U30</f>
        <v>39</v>
      </c>
      <c r="V20" s="36">
        <f>+T20-U20</f>
        <v>33</v>
      </c>
    </row>
    <row r="21" spans="1:22" ht="15">
      <c r="A21" s="37">
        <v>70</v>
      </c>
      <c r="B21" s="82" t="s">
        <v>215</v>
      </c>
      <c r="C21" s="83" t="s">
        <v>82</v>
      </c>
      <c r="D21" s="38">
        <f>+Q30</f>
        <v>1</v>
      </c>
      <c r="E21" s="39">
        <f>+P30</f>
        <v>3</v>
      </c>
      <c r="F21" s="40"/>
      <c r="G21" s="41"/>
      <c r="H21" s="38">
        <f>P29</f>
        <v>3</v>
      </c>
      <c r="I21" s="39">
        <f>Q29</f>
        <v>2</v>
      </c>
      <c r="J21" s="38">
        <f>P27</f>
      </c>
      <c r="K21" s="39">
        <f>Q27</f>
      </c>
      <c r="L21" s="38"/>
      <c r="M21" s="39"/>
      <c r="N21" s="31">
        <f>IF(SUM(D21:M21)=0,"",COUNTIF(G20:G23,"3"))</f>
        <v>1</v>
      </c>
      <c r="O21" s="32">
        <f>IF(SUM(E21:N21)=0,"",COUNTIF(F20:F23,"3"))</f>
        <v>1</v>
      </c>
      <c r="P21" s="33">
        <f>IF(SUM(D21:M21)=0,"",SUM(G20:G23))</f>
        <v>4</v>
      </c>
      <c r="Q21" s="34">
        <f>IF(SUM(D21:M21)=0,"",SUM(F20:F23))</f>
        <v>5</v>
      </c>
      <c r="R21" s="195">
        <v>2</v>
      </c>
      <c r="S21" s="196"/>
      <c r="T21" s="35">
        <f>+T27+T29+U30</f>
        <v>75</v>
      </c>
      <c r="U21" s="35">
        <f>+U27+U29+T30</f>
        <v>79</v>
      </c>
      <c r="V21" s="36">
        <f>+T21-U21</f>
        <v>-4</v>
      </c>
    </row>
    <row r="22" spans="1:22" ht="15">
      <c r="A22" s="37">
        <v>122</v>
      </c>
      <c r="B22" s="82" t="s">
        <v>216</v>
      </c>
      <c r="C22" s="83" t="s">
        <v>26</v>
      </c>
      <c r="D22" s="38">
        <f>+Q26</f>
        <v>0</v>
      </c>
      <c r="E22" s="39">
        <f>+P26</f>
        <v>3</v>
      </c>
      <c r="F22" s="38">
        <f>Q29</f>
        <v>2</v>
      </c>
      <c r="G22" s="39">
        <f>P29</f>
        <v>3</v>
      </c>
      <c r="H22" s="40"/>
      <c r="I22" s="41"/>
      <c r="J22" s="38">
        <f>P31</f>
      </c>
      <c r="K22" s="39">
        <f>Q31</f>
      </c>
      <c r="L22" s="38"/>
      <c r="M22" s="39"/>
      <c r="N22" s="31">
        <f>IF(SUM(D22:M22)=0,"",COUNTIF(I20:I23,"3"))</f>
        <v>0</v>
      </c>
      <c r="O22" s="32">
        <f>IF(SUM(E22:N22)=0,"",COUNTIF(H20:H23,"3"))</f>
        <v>2</v>
      </c>
      <c r="P22" s="33">
        <f>IF(SUM(D22:M22)=0,"",SUM(I20:I23))</f>
        <v>2</v>
      </c>
      <c r="Q22" s="34">
        <f>IF(SUM(D22:M22)=0,"",SUM(H20:H23))</f>
        <v>6</v>
      </c>
      <c r="R22" s="195">
        <v>3</v>
      </c>
      <c r="S22" s="196"/>
      <c r="T22" s="35">
        <f>+U26+U29+T31</f>
        <v>48</v>
      </c>
      <c r="U22" s="35">
        <f>+T26+T29+U31</f>
        <v>77</v>
      </c>
      <c r="V22" s="36">
        <f>+T22-U22</f>
        <v>-29</v>
      </c>
    </row>
    <row r="23" spans="1:22" ht="15.75" thickBot="1">
      <c r="A23" s="37">
        <v>202</v>
      </c>
      <c r="B23" s="84" t="s">
        <v>217</v>
      </c>
      <c r="C23" s="83" t="s">
        <v>43</v>
      </c>
      <c r="D23" s="38">
        <f>Q28</f>
      </c>
      <c r="E23" s="39">
        <f>P28</f>
      </c>
      <c r="F23" s="38">
        <f>Q27</f>
      </c>
      <c r="G23" s="39">
        <f>P27</f>
      </c>
      <c r="H23" s="38">
        <f>Q31</f>
      </c>
      <c r="I23" s="39">
        <f>P31</f>
      </c>
      <c r="J23" s="40"/>
      <c r="K23" s="41"/>
      <c r="L23" s="38"/>
      <c r="M23" s="39"/>
      <c r="N23" s="31">
        <f>IF(SUM(D23:M23)=0,"",COUNTIF(K20:K23,"3"))</f>
      </c>
      <c r="O23" s="32">
        <f>IF(SUM(E23:N23)=0,"",COUNTIF(J20:J23,"3"))</f>
      </c>
      <c r="P23" s="33">
        <f>IF(SUM(D23:M24)=0,"",SUM(K20:K23))</f>
      </c>
      <c r="Q23" s="34">
        <f>IF(SUM(D23:M23)=0,"",SUM(J20:J23))</f>
      </c>
      <c r="R23" s="195"/>
      <c r="S23" s="196"/>
      <c r="T23" s="35">
        <f>+U27+U28+U31</f>
        <v>0</v>
      </c>
      <c r="U23" s="35">
        <f>+T27+T28+T31</f>
        <v>0</v>
      </c>
      <c r="V23" s="36">
        <f>+T23-U23</f>
        <v>0</v>
      </c>
    </row>
    <row r="24" spans="1:24" ht="15" thickTop="1">
      <c r="A24" s="42"/>
      <c r="B24" s="43" t="s">
        <v>44</v>
      </c>
      <c r="C24" s="85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5"/>
      <c r="S24" s="46"/>
      <c r="T24" s="47"/>
      <c r="U24" s="48" t="s">
        <v>28</v>
      </c>
      <c r="V24" s="49">
        <f>SUM(V20:V23)</f>
        <v>0</v>
      </c>
      <c r="W24" s="48" t="str">
        <f>IF(V24=0,"OK","Virhe")</f>
        <v>OK</v>
      </c>
      <c r="X24" s="50"/>
    </row>
    <row r="25" spans="1:22" ht="15" thickBot="1">
      <c r="A25" s="51"/>
      <c r="B25" s="86" t="s">
        <v>29</v>
      </c>
      <c r="C25" s="87"/>
      <c r="D25" s="77"/>
      <c r="E25" s="78"/>
      <c r="F25" s="197" t="s">
        <v>30</v>
      </c>
      <c r="G25" s="198"/>
      <c r="H25" s="199" t="s">
        <v>31</v>
      </c>
      <c r="I25" s="198"/>
      <c r="J25" s="199" t="s">
        <v>32</v>
      </c>
      <c r="K25" s="198"/>
      <c r="L25" s="199" t="s">
        <v>33</v>
      </c>
      <c r="M25" s="198"/>
      <c r="N25" s="199" t="s">
        <v>34</v>
      </c>
      <c r="O25" s="198"/>
      <c r="P25" s="200" t="s">
        <v>35</v>
      </c>
      <c r="Q25" s="201"/>
      <c r="S25" s="53"/>
      <c r="T25" s="54" t="s">
        <v>22</v>
      </c>
      <c r="U25" s="55"/>
      <c r="V25" s="25" t="s">
        <v>23</v>
      </c>
    </row>
    <row r="26" spans="1:34" ht="15">
      <c r="A26" s="56" t="s">
        <v>36</v>
      </c>
      <c r="B26" s="88" t="str">
        <f>IF(B20&gt;"",B20,"")</f>
        <v>Jani Kokkonen</v>
      </c>
      <c r="C26" s="88" t="str">
        <f>IF(B22&gt;"",B22,"")</f>
        <v>Mika Hämäläinen</v>
      </c>
      <c r="D26" s="79"/>
      <c r="E26" s="57"/>
      <c r="F26" s="193">
        <v>3</v>
      </c>
      <c r="G26" s="194"/>
      <c r="H26" s="190">
        <v>1</v>
      </c>
      <c r="I26" s="191"/>
      <c r="J26" s="190">
        <v>4</v>
      </c>
      <c r="K26" s="191"/>
      <c r="L26" s="190"/>
      <c r="M26" s="191"/>
      <c r="N26" s="192"/>
      <c r="O26" s="191"/>
      <c r="P26" s="58">
        <f aca="true" t="shared" si="11" ref="P26:P31">IF(COUNT(F26:N26)=0,"",COUNTIF(F26:N26,"&gt;=0"))</f>
        <v>3</v>
      </c>
      <c r="Q26" s="59">
        <f aca="true" t="shared" si="12" ref="Q26:Q31">IF(COUNT(F26:N26)=0,"",(IF(LEFT(F26,1)="-",1,0)+IF(LEFT(H26,1)="-",1,0)+IF(LEFT(J26,1)="-",1,0)+IF(LEFT(L26,1)="-",1,0)+IF(LEFT(N26,1)="-",1,0)))</f>
        <v>0</v>
      </c>
      <c r="R26" s="112"/>
      <c r="S26" s="60"/>
      <c r="T26" s="61">
        <f aca="true" t="shared" si="13" ref="T26:U31">+Y26+AA26+AC26+AE26+AG26</f>
        <v>33</v>
      </c>
      <c r="U26" s="62">
        <f t="shared" si="13"/>
        <v>8</v>
      </c>
      <c r="V26" s="63">
        <f aca="true" t="shared" si="14" ref="V26:V31">+T26-U26</f>
        <v>25</v>
      </c>
      <c r="Y26" s="64">
        <f aca="true" t="shared" si="15" ref="Y26:Y31">IF(F26="",0,IF(LEFT(F26,1)="-",ABS(F26),(IF(F26&gt;9,F26+2,11))))</f>
        <v>11</v>
      </c>
      <c r="Z26" s="65">
        <f aca="true" t="shared" si="16" ref="Z26:Z31">IF(F26="",0,IF(LEFT(F26,1)="-",(IF(ABS(F26)&gt;9,(ABS(F26)+2),11)),F26))</f>
        <v>3</v>
      </c>
      <c r="AA26" s="64">
        <f aca="true" t="shared" si="17" ref="AA26:AA31">IF(H26="",0,IF(LEFT(H26,1)="-",ABS(H26),(IF(H26&gt;9,H26+2,11))))</f>
        <v>11</v>
      </c>
      <c r="AB26" s="65">
        <f aca="true" t="shared" si="18" ref="AB26:AB31">IF(H26="",0,IF(LEFT(H26,1)="-",(IF(ABS(H26)&gt;9,(ABS(H26)+2),11)),H26))</f>
        <v>1</v>
      </c>
      <c r="AC26" s="64">
        <f aca="true" t="shared" si="19" ref="AC26:AC31">IF(J26="",0,IF(LEFT(J26,1)="-",ABS(J26),(IF(J26&gt;9,J26+2,11))))</f>
        <v>11</v>
      </c>
      <c r="AD26" s="65">
        <f aca="true" t="shared" si="20" ref="AD26:AD31">IF(J26="",0,IF(LEFT(J26,1)="-",(IF(ABS(J26)&gt;9,(ABS(J26)+2),11)),J26))</f>
        <v>4</v>
      </c>
      <c r="AE26" s="64">
        <f aca="true" t="shared" si="21" ref="AE26:AE31">IF(L26="",0,IF(LEFT(L26,1)="-",ABS(L26),(IF(L26&gt;9,L26+2,11))))</f>
        <v>0</v>
      </c>
      <c r="AF26" s="65">
        <f aca="true" t="shared" si="22" ref="AF26:AF31">IF(L26="",0,IF(LEFT(L26,1)="-",(IF(ABS(L26)&gt;9,(ABS(L26)+2),11)),L26))</f>
        <v>0</v>
      </c>
      <c r="AG26" s="64">
        <f aca="true" t="shared" si="23" ref="AG26:AG31">IF(N26="",0,IF(LEFT(N26,1)="-",ABS(N26),(IF(N26&gt;9,N26+2,11))))</f>
        <v>0</v>
      </c>
      <c r="AH26" s="65">
        <f aca="true" t="shared" si="24" ref="AH26:AH31">IF(N26="",0,IF(LEFT(N26,1)="-",(IF(ABS(N26)&gt;9,(ABS(N26)+2),11)),N26))</f>
        <v>0</v>
      </c>
    </row>
    <row r="27" spans="1:34" ht="15">
      <c r="A27" s="56" t="s">
        <v>37</v>
      </c>
      <c r="B27" s="88" t="str">
        <f>IF(B21&gt;"",B21,"")</f>
        <v>Henri Arjamaa</v>
      </c>
      <c r="C27" s="88" t="str">
        <f>IF(B23&gt;"",B23,"")</f>
        <v>Sergey Troshkov</v>
      </c>
      <c r="D27" s="80"/>
      <c r="E27" s="57"/>
      <c r="F27" s="183"/>
      <c r="G27" s="184"/>
      <c r="H27" s="183"/>
      <c r="I27" s="184"/>
      <c r="J27" s="183"/>
      <c r="K27" s="184"/>
      <c r="L27" s="183"/>
      <c r="M27" s="184"/>
      <c r="N27" s="183"/>
      <c r="O27" s="184"/>
      <c r="P27" s="58">
        <f t="shared" si="11"/>
      </c>
      <c r="Q27" s="59">
        <f t="shared" si="12"/>
      </c>
      <c r="R27" s="112"/>
      <c r="S27" s="67"/>
      <c r="T27" s="61">
        <f t="shared" si="13"/>
        <v>0</v>
      </c>
      <c r="U27" s="62">
        <f t="shared" si="13"/>
        <v>0</v>
      </c>
      <c r="V27" s="63">
        <f t="shared" si="14"/>
        <v>0</v>
      </c>
      <c r="Y27" s="68">
        <f t="shared" si="15"/>
        <v>0</v>
      </c>
      <c r="Z27" s="69">
        <f t="shared" si="16"/>
        <v>0</v>
      </c>
      <c r="AA27" s="68">
        <f t="shared" si="17"/>
        <v>0</v>
      </c>
      <c r="AB27" s="69">
        <f t="shared" si="18"/>
        <v>0</v>
      </c>
      <c r="AC27" s="68">
        <f t="shared" si="19"/>
        <v>0</v>
      </c>
      <c r="AD27" s="69">
        <f t="shared" si="20"/>
        <v>0</v>
      </c>
      <c r="AE27" s="68">
        <f t="shared" si="21"/>
        <v>0</v>
      </c>
      <c r="AF27" s="69">
        <f t="shared" si="22"/>
        <v>0</v>
      </c>
      <c r="AG27" s="68">
        <f t="shared" si="23"/>
        <v>0</v>
      </c>
      <c r="AH27" s="69">
        <f t="shared" si="24"/>
        <v>0</v>
      </c>
    </row>
    <row r="28" spans="1:34" ht="15.75" thickBot="1">
      <c r="A28" s="56" t="s">
        <v>38</v>
      </c>
      <c r="B28" s="89" t="str">
        <f>IF(B20&gt;"",B20,"")</f>
        <v>Jani Kokkonen</v>
      </c>
      <c r="C28" s="89" t="str">
        <f>IF(B23&gt;"",B23,"")</f>
        <v>Sergey Troshkov</v>
      </c>
      <c r="D28" s="77"/>
      <c r="E28" s="52"/>
      <c r="F28" s="188"/>
      <c r="G28" s="189"/>
      <c r="H28" s="188"/>
      <c r="I28" s="189"/>
      <c r="J28" s="188"/>
      <c r="K28" s="189"/>
      <c r="L28" s="188"/>
      <c r="M28" s="189"/>
      <c r="N28" s="188"/>
      <c r="O28" s="189"/>
      <c r="P28" s="58">
        <f t="shared" si="11"/>
      </c>
      <c r="Q28" s="59">
        <f t="shared" si="12"/>
      </c>
      <c r="R28" s="112"/>
      <c r="S28" s="67"/>
      <c r="T28" s="61">
        <f t="shared" si="13"/>
        <v>0</v>
      </c>
      <c r="U28" s="62">
        <f t="shared" si="13"/>
        <v>0</v>
      </c>
      <c r="V28" s="63">
        <f t="shared" si="14"/>
        <v>0</v>
      </c>
      <c r="Y28" s="68">
        <f t="shared" si="15"/>
        <v>0</v>
      </c>
      <c r="Z28" s="69">
        <f t="shared" si="16"/>
        <v>0</v>
      </c>
      <c r="AA28" s="68">
        <f t="shared" si="17"/>
        <v>0</v>
      </c>
      <c r="AB28" s="69">
        <f t="shared" si="18"/>
        <v>0</v>
      </c>
      <c r="AC28" s="68">
        <f t="shared" si="19"/>
        <v>0</v>
      </c>
      <c r="AD28" s="69">
        <f t="shared" si="20"/>
        <v>0</v>
      </c>
      <c r="AE28" s="68">
        <f t="shared" si="21"/>
        <v>0</v>
      </c>
      <c r="AF28" s="69">
        <f t="shared" si="22"/>
        <v>0</v>
      </c>
      <c r="AG28" s="68">
        <f t="shared" si="23"/>
        <v>0</v>
      </c>
      <c r="AH28" s="69">
        <f t="shared" si="24"/>
        <v>0</v>
      </c>
    </row>
    <row r="29" spans="1:34" ht="15">
      <c r="A29" s="56" t="s">
        <v>40</v>
      </c>
      <c r="B29" s="88" t="str">
        <f>IF(B21&gt;"",B21,"")</f>
        <v>Henri Arjamaa</v>
      </c>
      <c r="C29" s="88" t="str">
        <f>IF(B22&gt;"",B22,"")</f>
        <v>Mika Hämäläinen</v>
      </c>
      <c r="D29" s="79"/>
      <c r="E29" s="57"/>
      <c r="F29" s="190">
        <v>-4</v>
      </c>
      <c r="G29" s="191"/>
      <c r="H29" s="190">
        <v>8</v>
      </c>
      <c r="I29" s="191"/>
      <c r="J29" s="190">
        <v>5</v>
      </c>
      <c r="K29" s="191"/>
      <c r="L29" s="190">
        <v>-7</v>
      </c>
      <c r="M29" s="191"/>
      <c r="N29" s="190">
        <v>5</v>
      </c>
      <c r="O29" s="191"/>
      <c r="P29" s="58">
        <f t="shared" si="11"/>
        <v>3</v>
      </c>
      <c r="Q29" s="59">
        <f t="shared" si="12"/>
        <v>2</v>
      </c>
      <c r="R29" s="112"/>
      <c r="S29" s="67"/>
      <c r="T29" s="61">
        <f t="shared" si="13"/>
        <v>44</v>
      </c>
      <c r="U29" s="62">
        <f t="shared" si="13"/>
        <v>40</v>
      </c>
      <c r="V29" s="63">
        <f t="shared" si="14"/>
        <v>4</v>
      </c>
      <c r="Y29" s="68">
        <f t="shared" si="15"/>
        <v>4</v>
      </c>
      <c r="Z29" s="69">
        <f t="shared" si="16"/>
        <v>11</v>
      </c>
      <c r="AA29" s="68">
        <f t="shared" si="17"/>
        <v>11</v>
      </c>
      <c r="AB29" s="69">
        <f t="shared" si="18"/>
        <v>8</v>
      </c>
      <c r="AC29" s="68">
        <f t="shared" si="19"/>
        <v>11</v>
      </c>
      <c r="AD29" s="69">
        <f t="shared" si="20"/>
        <v>5</v>
      </c>
      <c r="AE29" s="68">
        <f t="shared" si="21"/>
        <v>7</v>
      </c>
      <c r="AF29" s="69">
        <f t="shared" si="22"/>
        <v>11</v>
      </c>
      <c r="AG29" s="68">
        <f t="shared" si="23"/>
        <v>11</v>
      </c>
      <c r="AH29" s="69">
        <f t="shared" si="24"/>
        <v>5</v>
      </c>
    </row>
    <row r="30" spans="1:34" ht="15">
      <c r="A30" s="56" t="s">
        <v>41</v>
      </c>
      <c r="B30" s="88" t="str">
        <f>IF(B20&gt;"",B20,"")</f>
        <v>Jani Kokkonen</v>
      </c>
      <c r="C30" s="88" t="str">
        <f>IF(B21&gt;"",B21,"")</f>
        <v>Henri Arjamaa</v>
      </c>
      <c r="D30" s="80"/>
      <c r="E30" s="57"/>
      <c r="F30" s="183">
        <v>5</v>
      </c>
      <c r="G30" s="184"/>
      <c r="H30" s="183">
        <v>-6</v>
      </c>
      <c r="I30" s="184"/>
      <c r="J30" s="187">
        <v>6</v>
      </c>
      <c r="K30" s="184"/>
      <c r="L30" s="183">
        <v>9</v>
      </c>
      <c r="M30" s="184"/>
      <c r="N30" s="183"/>
      <c r="O30" s="184"/>
      <c r="P30" s="58">
        <f t="shared" si="11"/>
        <v>3</v>
      </c>
      <c r="Q30" s="59">
        <f t="shared" si="12"/>
        <v>1</v>
      </c>
      <c r="R30" s="112"/>
      <c r="S30" s="67"/>
      <c r="T30" s="61">
        <f t="shared" si="13"/>
        <v>39</v>
      </c>
      <c r="U30" s="62">
        <f t="shared" si="13"/>
        <v>31</v>
      </c>
      <c r="V30" s="63">
        <f t="shared" si="14"/>
        <v>8</v>
      </c>
      <c r="Y30" s="68">
        <f t="shared" si="15"/>
        <v>11</v>
      </c>
      <c r="Z30" s="69">
        <f t="shared" si="16"/>
        <v>5</v>
      </c>
      <c r="AA30" s="68">
        <f t="shared" si="17"/>
        <v>6</v>
      </c>
      <c r="AB30" s="69">
        <f t="shared" si="18"/>
        <v>11</v>
      </c>
      <c r="AC30" s="68">
        <f t="shared" si="19"/>
        <v>11</v>
      </c>
      <c r="AD30" s="69">
        <f t="shared" si="20"/>
        <v>6</v>
      </c>
      <c r="AE30" s="68">
        <f t="shared" si="21"/>
        <v>11</v>
      </c>
      <c r="AF30" s="69">
        <f t="shared" si="22"/>
        <v>9</v>
      </c>
      <c r="AG30" s="68">
        <f t="shared" si="23"/>
        <v>0</v>
      </c>
      <c r="AH30" s="69">
        <f t="shared" si="24"/>
        <v>0</v>
      </c>
    </row>
    <row r="31" spans="1:34" ht="15.75" thickBot="1">
      <c r="A31" s="70" t="s">
        <v>42</v>
      </c>
      <c r="B31" s="90" t="str">
        <f>IF(B22&gt;"",B22,"")</f>
        <v>Mika Hämäläinen</v>
      </c>
      <c r="C31" s="90" t="str">
        <f>IF(B23&gt;"",B23,"")</f>
        <v>Sergey Troshkov</v>
      </c>
      <c r="D31" s="81"/>
      <c r="E31" s="71"/>
      <c r="F31" s="185"/>
      <c r="G31" s="186"/>
      <c r="H31" s="185"/>
      <c r="I31" s="186"/>
      <c r="J31" s="185"/>
      <c r="K31" s="186"/>
      <c r="L31" s="185"/>
      <c r="M31" s="186"/>
      <c r="N31" s="185"/>
      <c r="O31" s="186"/>
      <c r="P31" s="72">
        <f t="shared" si="11"/>
      </c>
      <c r="Q31" s="73">
        <f t="shared" si="12"/>
      </c>
      <c r="R31" s="111"/>
      <c r="S31" s="16"/>
      <c r="T31" s="61">
        <f t="shared" si="13"/>
        <v>0</v>
      </c>
      <c r="U31" s="62">
        <f t="shared" si="13"/>
        <v>0</v>
      </c>
      <c r="V31" s="63">
        <f t="shared" si="14"/>
        <v>0</v>
      </c>
      <c r="Y31" s="75">
        <f t="shared" si="15"/>
        <v>0</v>
      </c>
      <c r="Z31" s="76">
        <f t="shared" si="16"/>
        <v>0</v>
      </c>
      <c r="AA31" s="75">
        <f t="shared" si="17"/>
        <v>0</v>
      </c>
      <c r="AB31" s="76">
        <f t="shared" si="18"/>
        <v>0</v>
      </c>
      <c r="AC31" s="75">
        <f t="shared" si="19"/>
        <v>0</v>
      </c>
      <c r="AD31" s="76">
        <f t="shared" si="20"/>
        <v>0</v>
      </c>
      <c r="AE31" s="75">
        <f t="shared" si="21"/>
        <v>0</v>
      </c>
      <c r="AF31" s="76">
        <f t="shared" si="22"/>
        <v>0</v>
      </c>
      <c r="AG31" s="75">
        <f t="shared" si="23"/>
        <v>0</v>
      </c>
      <c r="AH31" s="76">
        <f t="shared" si="24"/>
        <v>0</v>
      </c>
    </row>
    <row r="32" spans="2:3" ht="15.75" thickBot="1" thickTop="1">
      <c r="B32" s="91"/>
      <c r="C32" s="91"/>
    </row>
    <row r="33" spans="1:19" ht="15.75" thickTop="1">
      <c r="A33" s="3"/>
      <c r="B33" s="92" t="s">
        <v>57</v>
      </c>
      <c r="C33" s="93"/>
      <c r="D33" s="5"/>
      <c r="E33" s="5"/>
      <c r="F33" s="6"/>
      <c r="G33" s="5"/>
      <c r="H33" s="7" t="s">
        <v>4</v>
      </c>
      <c r="I33" s="8"/>
      <c r="J33" s="208" t="s">
        <v>54</v>
      </c>
      <c r="K33" s="209"/>
      <c r="L33" s="209"/>
      <c r="M33" s="210"/>
      <c r="N33" s="9" t="s">
        <v>5</v>
      </c>
      <c r="O33" s="10"/>
      <c r="P33" s="211" t="s">
        <v>59</v>
      </c>
      <c r="Q33" s="212"/>
      <c r="R33" s="212"/>
      <c r="S33" s="213"/>
    </row>
    <row r="34" spans="1:19" ht="15.75" thickBot="1">
      <c r="A34" s="11"/>
      <c r="B34" s="94" t="s">
        <v>55</v>
      </c>
      <c r="C34" s="95" t="s">
        <v>6</v>
      </c>
      <c r="D34" s="214">
        <v>3</v>
      </c>
      <c r="E34" s="215"/>
      <c r="F34" s="216"/>
      <c r="G34" s="217" t="s">
        <v>7</v>
      </c>
      <c r="H34" s="218"/>
      <c r="I34" s="218"/>
      <c r="J34" s="219">
        <v>39536</v>
      </c>
      <c r="K34" s="219"/>
      <c r="L34" s="219"/>
      <c r="M34" s="220"/>
      <c r="N34" s="14" t="s">
        <v>8</v>
      </c>
      <c r="O34" s="15"/>
      <c r="P34" s="221">
        <v>0.375</v>
      </c>
      <c r="Q34" s="222"/>
      <c r="R34" s="222"/>
      <c r="S34" s="223"/>
    </row>
    <row r="35" spans="1:22" ht="15" thickTop="1">
      <c r="A35" s="18"/>
      <c r="B35" s="96" t="s">
        <v>13</v>
      </c>
      <c r="C35" s="97" t="s">
        <v>0</v>
      </c>
      <c r="D35" s="202" t="s">
        <v>14</v>
      </c>
      <c r="E35" s="203"/>
      <c r="F35" s="202" t="s">
        <v>15</v>
      </c>
      <c r="G35" s="203"/>
      <c r="H35" s="202" t="s">
        <v>16</v>
      </c>
      <c r="I35" s="203"/>
      <c r="J35" s="202" t="s">
        <v>17</v>
      </c>
      <c r="K35" s="203"/>
      <c r="L35" s="202"/>
      <c r="M35" s="203"/>
      <c r="N35" s="21" t="s">
        <v>18</v>
      </c>
      <c r="O35" s="22" t="s">
        <v>19</v>
      </c>
      <c r="P35" s="23" t="s">
        <v>20</v>
      </c>
      <c r="Q35" s="24"/>
      <c r="R35" s="204" t="s">
        <v>21</v>
      </c>
      <c r="S35" s="205"/>
      <c r="T35" s="206" t="s">
        <v>22</v>
      </c>
      <c r="U35" s="207"/>
      <c r="V35" s="25" t="s">
        <v>23</v>
      </c>
    </row>
    <row r="36" spans="1:22" ht="15">
      <c r="A36" s="26">
        <v>47</v>
      </c>
      <c r="B36" s="82" t="s">
        <v>75</v>
      </c>
      <c r="C36" s="83" t="s">
        <v>53</v>
      </c>
      <c r="D36" s="27"/>
      <c r="E36" s="28"/>
      <c r="F36" s="29">
        <f>+P46</f>
        <v>3</v>
      </c>
      <c r="G36" s="30">
        <f>+Q46</f>
        <v>1</v>
      </c>
      <c r="H36" s="29">
        <f>P42</f>
        <v>3</v>
      </c>
      <c r="I36" s="30">
        <f>Q42</f>
        <v>0</v>
      </c>
      <c r="J36" s="29">
        <f>P44</f>
        <v>3</v>
      </c>
      <c r="K36" s="30">
        <f>Q44</f>
        <v>1</v>
      </c>
      <c r="L36" s="29"/>
      <c r="M36" s="30"/>
      <c r="N36" s="31">
        <f>IF(SUM(D36:M36)=0,"",COUNTIF(E36:E39,"3"))</f>
        <v>3</v>
      </c>
      <c r="O36" s="32">
        <f>IF(SUM(E36:N36)=0,"",COUNTIF(D36:D39,"3"))</f>
        <v>0</v>
      </c>
      <c r="P36" s="33">
        <f>IF(SUM(D36:M36)=0,"",SUM(E36:E39))</f>
        <v>9</v>
      </c>
      <c r="Q36" s="34">
        <f>IF(SUM(D36:M36)=0,"",SUM(D36:D39))</f>
        <v>2</v>
      </c>
      <c r="R36" s="195">
        <v>1</v>
      </c>
      <c r="S36" s="196"/>
      <c r="T36" s="35">
        <f>+T42+T44+T46</f>
        <v>118</v>
      </c>
      <c r="U36" s="35">
        <f>+U42+U44+U46</f>
        <v>69</v>
      </c>
      <c r="V36" s="36">
        <f>+T36-U36</f>
        <v>49</v>
      </c>
    </row>
    <row r="37" spans="1:22" ht="15">
      <c r="A37" s="37">
        <v>70</v>
      </c>
      <c r="B37" s="82" t="s">
        <v>218</v>
      </c>
      <c r="C37" s="83" t="s">
        <v>78</v>
      </c>
      <c r="D37" s="38">
        <f>+Q46</f>
        <v>1</v>
      </c>
      <c r="E37" s="39">
        <f>+P46</f>
        <v>3</v>
      </c>
      <c r="F37" s="40"/>
      <c r="G37" s="41"/>
      <c r="H37" s="38">
        <f>P45</f>
        <v>2</v>
      </c>
      <c r="I37" s="39">
        <f>Q45</f>
        <v>3</v>
      </c>
      <c r="J37" s="38">
        <f>P43</f>
        <v>3</v>
      </c>
      <c r="K37" s="39">
        <f>Q43</f>
        <v>1</v>
      </c>
      <c r="L37" s="38"/>
      <c r="M37" s="39"/>
      <c r="N37" s="31">
        <f>IF(SUM(D37:M37)=0,"",COUNTIF(G36:G39,"3"))</f>
        <v>1</v>
      </c>
      <c r="O37" s="32">
        <f>IF(SUM(E37:N37)=0,"",COUNTIF(F36:F39,"3"))</f>
        <v>2</v>
      </c>
      <c r="P37" s="33">
        <f>IF(SUM(D37:M37)=0,"",SUM(G36:G39))</f>
        <v>6</v>
      </c>
      <c r="Q37" s="34">
        <f>IF(SUM(D37:M37)=0,"",SUM(F36:F39))</f>
        <v>7</v>
      </c>
      <c r="R37" s="195">
        <v>3</v>
      </c>
      <c r="S37" s="196"/>
      <c r="T37" s="35">
        <f>+T43+T45+U46</f>
        <v>117</v>
      </c>
      <c r="U37" s="35">
        <f>+U43+U45+T46</f>
        <v>134</v>
      </c>
      <c r="V37" s="36">
        <f>+T37-U37</f>
        <v>-17</v>
      </c>
    </row>
    <row r="38" spans="1:22" ht="15">
      <c r="A38" s="37">
        <v>122</v>
      </c>
      <c r="B38" s="82" t="s">
        <v>219</v>
      </c>
      <c r="C38" s="83" t="s">
        <v>82</v>
      </c>
      <c r="D38" s="38">
        <f>+Q42</f>
        <v>0</v>
      </c>
      <c r="E38" s="39">
        <f>+P42</f>
        <v>3</v>
      </c>
      <c r="F38" s="38">
        <f>Q45</f>
        <v>3</v>
      </c>
      <c r="G38" s="39">
        <f>P45</f>
        <v>2</v>
      </c>
      <c r="H38" s="40"/>
      <c r="I38" s="41"/>
      <c r="J38" s="38">
        <f>P47</f>
        <v>3</v>
      </c>
      <c r="K38" s="39">
        <f>Q47</f>
        <v>0</v>
      </c>
      <c r="L38" s="38"/>
      <c r="M38" s="39"/>
      <c r="N38" s="31">
        <f>IF(SUM(D38:M38)=0,"",COUNTIF(I36:I39,"3"))</f>
        <v>2</v>
      </c>
      <c r="O38" s="32">
        <f>IF(SUM(E38:N38)=0,"",COUNTIF(H36:H39,"3"))</f>
        <v>1</v>
      </c>
      <c r="P38" s="33">
        <f>IF(SUM(D38:M38)=0,"",SUM(I36:I39))</f>
        <v>6</v>
      </c>
      <c r="Q38" s="34">
        <f>IF(SUM(D38:M38)=0,"",SUM(H36:H39))</f>
        <v>5</v>
      </c>
      <c r="R38" s="195">
        <v>2</v>
      </c>
      <c r="S38" s="196"/>
      <c r="T38" s="35">
        <f>+U42+U45+T47</f>
        <v>120</v>
      </c>
      <c r="U38" s="35">
        <f>+T42+T45+U47</f>
        <v>115</v>
      </c>
      <c r="V38" s="36">
        <f>+T38-U38</f>
        <v>5</v>
      </c>
    </row>
    <row r="39" spans="1:22" ht="15.75" thickBot="1">
      <c r="A39" s="37">
        <v>202</v>
      </c>
      <c r="B39" s="84" t="s">
        <v>220</v>
      </c>
      <c r="C39" s="83" t="s">
        <v>3</v>
      </c>
      <c r="D39" s="38">
        <f>Q44</f>
        <v>1</v>
      </c>
      <c r="E39" s="39">
        <f>P44</f>
        <v>3</v>
      </c>
      <c r="F39" s="38">
        <f>Q43</f>
        <v>1</v>
      </c>
      <c r="G39" s="39">
        <f>P43</f>
        <v>3</v>
      </c>
      <c r="H39" s="38">
        <f>Q47</f>
        <v>0</v>
      </c>
      <c r="I39" s="39">
        <f>P47</f>
        <v>3</v>
      </c>
      <c r="J39" s="40"/>
      <c r="K39" s="41"/>
      <c r="L39" s="38"/>
      <c r="M39" s="39"/>
      <c r="N39" s="31">
        <f>IF(SUM(D39:M39)=0,"",COUNTIF(K36:K39,"3"))</f>
        <v>0</v>
      </c>
      <c r="O39" s="32">
        <f>IF(SUM(E39:N39)=0,"",COUNTIF(J36:J39,"3"))</f>
        <v>3</v>
      </c>
      <c r="P39" s="33">
        <f>IF(SUM(D39:M40)=0,"",SUM(K36:K39))</f>
        <v>2</v>
      </c>
      <c r="Q39" s="34">
        <f>IF(SUM(D39:M39)=0,"",SUM(J36:J39))</f>
        <v>9</v>
      </c>
      <c r="R39" s="195">
        <v>4</v>
      </c>
      <c r="S39" s="196"/>
      <c r="T39" s="35">
        <f>+U43+U44+U47</f>
        <v>87</v>
      </c>
      <c r="U39" s="35">
        <f>+T43+T44+T47</f>
        <v>124</v>
      </c>
      <c r="V39" s="36">
        <f>+T39-U39</f>
        <v>-37</v>
      </c>
    </row>
    <row r="40" spans="1:24" ht="15" thickTop="1">
      <c r="A40" s="42"/>
      <c r="B40" s="43" t="s">
        <v>44</v>
      </c>
      <c r="C40" s="85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5"/>
      <c r="S40" s="46"/>
      <c r="T40" s="47"/>
      <c r="U40" s="48" t="s">
        <v>28</v>
      </c>
      <c r="V40" s="49">
        <f>SUM(V36:V39)</f>
        <v>0</v>
      </c>
      <c r="W40" s="48" t="str">
        <f>IF(V40=0,"OK","Virhe")</f>
        <v>OK</v>
      </c>
      <c r="X40" s="50"/>
    </row>
    <row r="41" spans="1:22" ht="15" thickBot="1">
      <c r="A41" s="51"/>
      <c r="B41" s="86" t="s">
        <v>29</v>
      </c>
      <c r="C41" s="87"/>
      <c r="D41" s="77"/>
      <c r="E41" s="78"/>
      <c r="F41" s="197" t="s">
        <v>30</v>
      </c>
      <c r="G41" s="198"/>
      <c r="H41" s="199" t="s">
        <v>31</v>
      </c>
      <c r="I41" s="198"/>
      <c r="J41" s="199" t="s">
        <v>32</v>
      </c>
      <c r="K41" s="198"/>
      <c r="L41" s="199" t="s">
        <v>33</v>
      </c>
      <c r="M41" s="198"/>
      <c r="N41" s="199" t="s">
        <v>34</v>
      </c>
      <c r="O41" s="198"/>
      <c r="P41" s="200" t="s">
        <v>35</v>
      </c>
      <c r="Q41" s="201"/>
      <c r="S41" s="53"/>
      <c r="T41" s="54" t="s">
        <v>22</v>
      </c>
      <c r="U41" s="55"/>
      <c r="V41" s="25" t="s">
        <v>23</v>
      </c>
    </row>
    <row r="42" spans="1:34" ht="15">
      <c r="A42" s="56" t="s">
        <v>36</v>
      </c>
      <c r="B42" s="88" t="str">
        <f>IF(B36&gt;"",B36,"")</f>
        <v>Lari Ikonen</v>
      </c>
      <c r="C42" s="88" t="str">
        <f>IF(B38&gt;"",B38,"")</f>
        <v>Kyösti Kurunmäki</v>
      </c>
      <c r="D42" s="79"/>
      <c r="E42" s="57"/>
      <c r="F42" s="193">
        <v>5</v>
      </c>
      <c r="G42" s="194"/>
      <c r="H42" s="190">
        <v>8</v>
      </c>
      <c r="I42" s="191"/>
      <c r="J42" s="190">
        <v>9</v>
      </c>
      <c r="K42" s="191"/>
      <c r="L42" s="190"/>
      <c r="M42" s="191"/>
      <c r="N42" s="192"/>
      <c r="O42" s="191"/>
      <c r="P42" s="58">
        <f aca="true" t="shared" si="25" ref="P42:P47">IF(COUNT(F42:N42)=0,"",COUNTIF(F42:N42,"&gt;=0"))</f>
        <v>3</v>
      </c>
      <c r="Q42" s="59">
        <f aca="true" t="shared" si="26" ref="Q42:Q47">IF(COUNT(F42:N42)=0,"",(IF(LEFT(F42,1)="-",1,0)+IF(LEFT(H42,1)="-",1,0)+IF(LEFT(J42,1)="-",1,0)+IF(LEFT(L42,1)="-",1,0)+IF(LEFT(N42,1)="-",1,0)))</f>
        <v>0</v>
      </c>
      <c r="R42" s="112"/>
      <c r="S42" s="60"/>
      <c r="T42" s="61">
        <f aca="true" t="shared" si="27" ref="T42:U47">+Y42+AA42+AC42+AE42+AG42</f>
        <v>33</v>
      </c>
      <c r="U42" s="62">
        <f t="shared" si="27"/>
        <v>22</v>
      </c>
      <c r="V42" s="63">
        <f aca="true" t="shared" si="28" ref="V42:V47">+T42-U42</f>
        <v>11</v>
      </c>
      <c r="Y42" s="64">
        <f aca="true" t="shared" si="29" ref="Y42:Y47">IF(F42="",0,IF(LEFT(F42,1)="-",ABS(F42),(IF(F42&gt;9,F42+2,11))))</f>
        <v>11</v>
      </c>
      <c r="Z42" s="65">
        <f aca="true" t="shared" si="30" ref="Z42:Z47">IF(F42="",0,IF(LEFT(F42,1)="-",(IF(ABS(F42)&gt;9,(ABS(F42)+2),11)),F42))</f>
        <v>5</v>
      </c>
      <c r="AA42" s="64">
        <f aca="true" t="shared" si="31" ref="AA42:AA47">IF(H42="",0,IF(LEFT(H42,1)="-",ABS(H42),(IF(H42&gt;9,H42+2,11))))</f>
        <v>11</v>
      </c>
      <c r="AB42" s="65">
        <f aca="true" t="shared" si="32" ref="AB42:AB47">IF(H42="",0,IF(LEFT(H42,1)="-",(IF(ABS(H42)&gt;9,(ABS(H42)+2),11)),H42))</f>
        <v>8</v>
      </c>
      <c r="AC42" s="64">
        <f aca="true" t="shared" si="33" ref="AC42:AC47">IF(J42="",0,IF(LEFT(J42,1)="-",ABS(J42),(IF(J42&gt;9,J42+2,11))))</f>
        <v>11</v>
      </c>
      <c r="AD42" s="65">
        <f aca="true" t="shared" si="34" ref="AD42:AD47">IF(J42="",0,IF(LEFT(J42,1)="-",(IF(ABS(J42)&gt;9,(ABS(J42)+2),11)),J42))</f>
        <v>9</v>
      </c>
      <c r="AE42" s="64">
        <f aca="true" t="shared" si="35" ref="AE42:AE47">IF(L42="",0,IF(LEFT(L42,1)="-",ABS(L42),(IF(L42&gt;9,L42+2,11))))</f>
        <v>0</v>
      </c>
      <c r="AF42" s="65">
        <f aca="true" t="shared" si="36" ref="AF42:AF47">IF(L42="",0,IF(LEFT(L42,1)="-",(IF(ABS(L42)&gt;9,(ABS(L42)+2),11)),L42))</f>
        <v>0</v>
      </c>
      <c r="AG42" s="64">
        <f aca="true" t="shared" si="37" ref="AG42:AG47">IF(N42="",0,IF(LEFT(N42,1)="-",ABS(N42),(IF(N42&gt;9,N42+2,11))))</f>
        <v>0</v>
      </c>
      <c r="AH42" s="65">
        <f aca="true" t="shared" si="38" ref="AH42:AH47">IF(N42="",0,IF(LEFT(N42,1)="-",(IF(ABS(N42)&gt;9,(ABS(N42)+2),11)),N42))</f>
        <v>0</v>
      </c>
    </row>
    <row r="43" spans="1:34" ht="15">
      <c r="A43" s="56" t="s">
        <v>37</v>
      </c>
      <c r="B43" s="88" t="str">
        <f>IF(B37&gt;"",B37,"")</f>
        <v>Seppo Hiltunen</v>
      </c>
      <c r="C43" s="88" t="str">
        <f>IF(B39&gt;"",B39,"")</f>
        <v>Simo Pokki</v>
      </c>
      <c r="D43" s="80"/>
      <c r="E43" s="57"/>
      <c r="F43" s="183">
        <v>6</v>
      </c>
      <c r="G43" s="184"/>
      <c r="H43" s="183">
        <v>-7</v>
      </c>
      <c r="I43" s="184"/>
      <c r="J43" s="183">
        <v>10</v>
      </c>
      <c r="K43" s="184"/>
      <c r="L43" s="183">
        <v>7</v>
      </c>
      <c r="M43" s="184"/>
      <c r="N43" s="183"/>
      <c r="O43" s="184"/>
      <c r="P43" s="58">
        <f t="shared" si="25"/>
        <v>3</v>
      </c>
      <c r="Q43" s="59">
        <f t="shared" si="26"/>
        <v>1</v>
      </c>
      <c r="R43" s="112"/>
      <c r="S43" s="67"/>
      <c r="T43" s="61">
        <f t="shared" si="27"/>
        <v>41</v>
      </c>
      <c r="U43" s="62">
        <f t="shared" si="27"/>
        <v>34</v>
      </c>
      <c r="V43" s="63">
        <f t="shared" si="28"/>
        <v>7</v>
      </c>
      <c r="Y43" s="68">
        <f t="shared" si="29"/>
        <v>11</v>
      </c>
      <c r="Z43" s="69">
        <f t="shared" si="30"/>
        <v>6</v>
      </c>
      <c r="AA43" s="68">
        <f t="shared" si="31"/>
        <v>7</v>
      </c>
      <c r="AB43" s="69">
        <f t="shared" si="32"/>
        <v>11</v>
      </c>
      <c r="AC43" s="68">
        <f t="shared" si="33"/>
        <v>12</v>
      </c>
      <c r="AD43" s="69">
        <f t="shared" si="34"/>
        <v>10</v>
      </c>
      <c r="AE43" s="68">
        <f t="shared" si="35"/>
        <v>11</v>
      </c>
      <c r="AF43" s="69">
        <f t="shared" si="36"/>
        <v>7</v>
      </c>
      <c r="AG43" s="68">
        <f t="shared" si="37"/>
        <v>0</v>
      </c>
      <c r="AH43" s="69">
        <f t="shared" si="38"/>
        <v>0</v>
      </c>
    </row>
    <row r="44" spans="1:34" ht="15.75" thickBot="1">
      <c r="A44" s="56" t="s">
        <v>38</v>
      </c>
      <c r="B44" s="89" t="str">
        <f>IF(B36&gt;"",B36,"")</f>
        <v>Lari Ikonen</v>
      </c>
      <c r="C44" s="89" t="str">
        <f>IF(B39&gt;"",B39,"")</f>
        <v>Simo Pokki</v>
      </c>
      <c r="D44" s="77"/>
      <c r="E44" s="52"/>
      <c r="F44" s="188">
        <v>6</v>
      </c>
      <c r="G44" s="189"/>
      <c r="H44" s="188">
        <v>7</v>
      </c>
      <c r="I44" s="189"/>
      <c r="J44" s="188">
        <v>-10</v>
      </c>
      <c r="K44" s="189"/>
      <c r="L44" s="188">
        <v>3</v>
      </c>
      <c r="M44" s="189"/>
      <c r="N44" s="188"/>
      <c r="O44" s="189"/>
      <c r="P44" s="58">
        <f t="shared" si="25"/>
        <v>3</v>
      </c>
      <c r="Q44" s="59">
        <f t="shared" si="26"/>
        <v>1</v>
      </c>
      <c r="R44" s="112"/>
      <c r="S44" s="67"/>
      <c r="T44" s="61">
        <f t="shared" si="27"/>
        <v>43</v>
      </c>
      <c r="U44" s="62">
        <f t="shared" si="27"/>
        <v>28</v>
      </c>
      <c r="V44" s="63">
        <f t="shared" si="28"/>
        <v>15</v>
      </c>
      <c r="Y44" s="68">
        <f t="shared" si="29"/>
        <v>11</v>
      </c>
      <c r="Z44" s="69">
        <f t="shared" si="30"/>
        <v>6</v>
      </c>
      <c r="AA44" s="68">
        <f t="shared" si="31"/>
        <v>11</v>
      </c>
      <c r="AB44" s="69">
        <f t="shared" si="32"/>
        <v>7</v>
      </c>
      <c r="AC44" s="68">
        <f t="shared" si="33"/>
        <v>10</v>
      </c>
      <c r="AD44" s="69">
        <f t="shared" si="34"/>
        <v>12</v>
      </c>
      <c r="AE44" s="68">
        <f t="shared" si="35"/>
        <v>11</v>
      </c>
      <c r="AF44" s="69">
        <f t="shared" si="36"/>
        <v>3</v>
      </c>
      <c r="AG44" s="68">
        <f t="shared" si="37"/>
        <v>0</v>
      </c>
      <c r="AH44" s="69">
        <f t="shared" si="38"/>
        <v>0</v>
      </c>
    </row>
    <row r="45" spans="1:34" ht="15">
      <c r="A45" s="56" t="s">
        <v>40</v>
      </c>
      <c r="B45" s="88" t="str">
        <f>IF(B37&gt;"",B37,"")</f>
        <v>Seppo Hiltunen</v>
      </c>
      <c r="C45" s="88" t="str">
        <f>IF(B38&gt;"",B38,"")</f>
        <v>Kyösti Kurunmäki</v>
      </c>
      <c r="D45" s="79"/>
      <c r="E45" s="57"/>
      <c r="F45" s="190">
        <v>-13</v>
      </c>
      <c r="G45" s="191"/>
      <c r="H45" s="190">
        <v>-10</v>
      </c>
      <c r="I45" s="191"/>
      <c r="J45" s="190">
        <v>11</v>
      </c>
      <c r="K45" s="191"/>
      <c r="L45" s="190">
        <v>8</v>
      </c>
      <c r="M45" s="191"/>
      <c r="N45" s="190">
        <v>-10</v>
      </c>
      <c r="O45" s="191"/>
      <c r="P45" s="58">
        <f t="shared" si="25"/>
        <v>2</v>
      </c>
      <c r="Q45" s="59">
        <f t="shared" si="26"/>
        <v>3</v>
      </c>
      <c r="R45" s="112"/>
      <c r="S45" s="67"/>
      <c r="T45" s="61">
        <f t="shared" si="27"/>
        <v>57</v>
      </c>
      <c r="U45" s="62">
        <f t="shared" si="27"/>
        <v>58</v>
      </c>
      <c r="V45" s="63">
        <f t="shared" si="28"/>
        <v>-1</v>
      </c>
      <c r="Y45" s="68">
        <f t="shared" si="29"/>
        <v>13</v>
      </c>
      <c r="Z45" s="69">
        <f t="shared" si="30"/>
        <v>15</v>
      </c>
      <c r="AA45" s="68">
        <f t="shared" si="31"/>
        <v>10</v>
      </c>
      <c r="AB45" s="69">
        <f t="shared" si="32"/>
        <v>12</v>
      </c>
      <c r="AC45" s="68">
        <f t="shared" si="33"/>
        <v>13</v>
      </c>
      <c r="AD45" s="69">
        <f t="shared" si="34"/>
        <v>11</v>
      </c>
      <c r="AE45" s="68">
        <f t="shared" si="35"/>
        <v>11</v>
      </c>
      <c r="AF45" s="69">
        <f t="shared" si="36"/>
        <v>8</v>
      </c>
      <c r="AG45" s="68">
        <f t="shared" si="37"/>
        <v>10</v>
      </c>
      <c r="AH45" s="69">
        <f t="shared" si="38"/>
        <v>12</v>
      </c>
    </row>
    <row r="46" spans="1:34" ht="15">
      <c r="A46" s="56" t="s">
        <v>41</v>
      </c>
      <c r="B46" s="88" t="str">
        <f>IF(B36&gt;"",B36,"")</f>
        <v>Lari Ikonen</v>
      </c>
      <c r="C46" s="88" t="str">
        <f>IF(B37&gt;"",B37,"")</f>
        <v>Seppo Hiltunen</v>
      </c>
      <c r="D46" s="80"/>
      <c r="E46" s="57"/>
      <c r="F46" s="183">
        <v>-9</v>
      </c>
      <c r="G46" s="184"/>
      <c r="H46" s="183">
        <v>2</v>
      </c>
      <c r="I46" s="184"/>
      <c r="J46" s="187">
        <v>3</v>
      </c>
      <c r="K46" s="184"/>
      <c r="L46" s="183">
        <v>3</v>
      </c>
      <c r="M46" s="184"/>
      <c r="N46" s="183"/>
      <c r="O46" s="184"/>
      <c r="P46" s="58">
        <f t="shared" si="25"/>
        <v>3</v>
      </c>
      <c r="Q46" s="59">
        <f t="shared" si="26"/>
        <v>1</v>
      </c>
      <c r="R46" s="112"/>
      <c r="S46" s="67"/>
      <c r="T46" s="61">
        <f t="shared" si="27"/>
        <v>42</v>
      </c>
      <c r="U46" s="62">
        <f t="shared" si="27"/>
        <v>19</v>
      </c>
      <c r="V46" s="63">
        <f t="shared" si="28"/>
        <v>23</v>
      </c>
      <c r="Y46" s="68">
        <f t="shared" si="29"/>
        <v>9</v>
      </c>
      <c r="Z46" s="69">
        <f t="shared" si="30"/>
        <v>11</v>
      </c>
      <c r="AA46" s="68">
        <f t="shared" si="31"/>
        <v>11</v>
      </c>
      <c r="AB46" s="69">
        <f t="shared" si="32"/>
        <v>2</v>
      </c>
      <c r="AC46" s="68">
        <f t="shared" si="33"/>
        <v>11</v>
      </c>
      <c r="AD46" s="69">
        <f t="shared" si="34"/>
        <v>3</v>
      </c>
      <c r="AE46" s="68">
        <f t="shared" si="35"/>
        <v>11</v>
      </c>
      <c r="AF46" s="69">
        <f t="shared" si="36"/>
        <v>3</v>
      </c>
      <c r="AG46" s="68">
        <f t="shared" si="37"/>
        <v>0</v>
      </c>
      <c r="AH46" s="69">
        <f t="shared" si="38"/>
        <v>0</v>
      </c>
    </row>
    <row r="47" spans="1:34" ht="15.75" thickBot="1">
      <c r="A47" s="70" t="s">
        <v>42</v>
      </c>
      <c r="B47" s="90" t="str">
        <f>IF(B38&gt;"",B38,"")</f>
        <v>Kyösti Kurunmäki</v>
      </c>
      <c r="C47" s="90" t="str">
        <f>IF(B39&gt;"",B39,"")</f>
        <v>Simo Pokki</v>
      </c>
      <c r="D47" s="81"/>
      <c r="E47" s="71"/>
      <c r="F47" s="185">
        <v>3</v>
      </c>
      <c r="G47" s="186"/>
      <c r="H47" s="185">
        <v>16</v>
      </c>
      <c r="I47" s="186"/>
      <c r="J47" s="185">
        <v>6</v>
      </c>
      <c r="K47" s="186"/>
      <c r="L47" s="185"/>
      <c r="M47" s="186"/>
      <c r="N47" s="185"/>
      <c r="O47" s="186"/>
      <c r="P47" s="72">
        <f t="shared" si="25"/>
        <v>3</v>
      </c>
      <c r="Q47" s="73">
        <f t="shared" si="26"/>
        <v>0</v>
      </c>
      <c r="R47" s="111"/>
      <c r="S47" s="16"/>
      <c r="T47" s="61">
        <f t="shared" si="27"/>
        <v>40</v>
      </c>
      <c r="U47" s="62">
        <f t="shared" si="27"/>
        <v>25</v>
      </c>
      <c r="V47" s="63">
        <f t="shared" si="28"/>
        <v>15</v>
      </c>
      <c r="Y47" s="75">
        <f t="shared" si="29"/>
        <v>11</v>
      </c>
      <c r="Z47" s="76">
        <f t="shared" si="30"/>
        <v>3</v>
      </c>
      <c r="AA47" s="75">
        <f t="shared" si="31"/>
        <v>18</v>
      </c>
      <c r="AB47" s="76">
        <f t="shared" si="32"/>
        <v>16</v>
      </c>
      <c r="AC47" s="75">
        <f t="shared" si="33"/>
        <v>11</v>
      </c>
      <c r="AD47" s="76">
        <f t="shared" si="34"/>
        <v>6</v>
      </c>
      <c r="AE47" s="75">
        <f t="shared" si="35"/>
        <v>0</v>
      </c>
      <c r="AF47" s="76">
        <f t="shared" si="36"/>
        <v>0</v>
      </c>
      <c r="AG47" s="75">
        <f t="shared" si="37"/>
        <v>0</v>
      </c>
      <c r="AH47" s="76">
        <f t="shared" si="38"/>
        <v>0</v>
      </c>
    </row>
    <row r="48" spans="2:3" ht="15.75" thickBot="1" thickTop="1">
      <c r="B48" s="91"/>
      <c r="C48" s="91"/>
    </row>
    <row r="49" spans="1:19" ht="15.75" thickTop="1">
      <c r="A49" s="3"/>
      <c r="B49" s="92" t="s">
        <v>57</v>
      </c>
      <c r="C49" s="93"/>
      <c r="D49" s="5"/>
      <c r="E49" s="5"/>
      <c r="F49" s="6"/>
      <c r="G49" s="5"/>
      <c r="H49" s="7" t="s">
        <v>4</v>
      </c>
      <c r="I49" s="8"/>
      <c r="J49" s="208" t="s">
        <v>54</v>
      </c>
      <c r="K49" s="209"/>
      <c r="L49" s="209"/>
      <c r="M49" s="210"/>
      <c r="N49" s="9" t="s">
        <v>5</v>
      </c>
      <c r="O49" s="10"/>
      <c r="P49" s="211" t="s">
        <v>60</v>
      </c>
      <c r="Q49" s="212"/>
      <c r="R49" s="212"/>
      <c r="S49" s="213"/>
    </row>
    <row r="50" spans="1:19" ht="15.75" thickBot="1">
      <c r="A50" s="11"/>
      <c r="B50" s="94" t="s">
        <v>55</v>
      </c>
      <c r="C50" s="95" t="s">
        <v>6</v>
      </c>
      <c r="D50" s="214">
        <v>4</v>
      </c>
      <c r="E50" s="215"/>
      <c r="F50" s="216"/>
      <c r="G50" s="217" t="s">
        <v>7</v>
      </c>
      <c r="H50" s="218"/>
      <c r="I50" s="218"/>
      <c r="J50" s="219">
        <v>39536</v>
      </c>
      <c r="K50" s="219"/>
      <c r="L50" s="219"/>
      <c r="M50" s="220"/>
      <c r="N50" s="14" t="s">
        <v>8</v>
      </c>
      <c r="O50" s="15"/>
      <c r="P50" s="221">
        <v>0.375</v>
      </c>
      <c r="Q50" s="222"/>
      <c r="R50" s="222"/>
      <c r="S50" s="223"/>
    </row>
    <row r="51" spans="1:22" ht="15" thickTop="1">
      <c r="A51" s="18"/>
      <c r="B51" s="96" t="s">
        <v>13</v>
      </c>
      <c r="C51" s="97" t="s">
        <v>0</v>
      </c>
      <c r="D51" s="202" t="s">
        <v>14</v>
      </c>
      <c r="E51" s="203"/>
      <c r="F51" s="202" t="s">
        <v>15</v>
      </c>
      <c r="G51" s="203"/>
      <c r="H51" s="202" t="s">
        <v>16</v>
      </c>
      <c r="I51" s="203"/>
      <c r="J51" s="202" t="s">
        <v>17</v>
      </c>
      <c r="K51" s="203"/>
      <c r="L51" s="202"/>
      <c r="M51" s="203"/>
      <c r="N51" s="21" t="s">
        <v>18</v>
      </c>
      <c r="O51" s="22" t="s">
        <v>19</v>
      </c>
      <c r="P51" s="23" t="s">
        <v>20</v>
      </c>
      <c r="Q51" s="24"/>
      <c r="R51" s="204" t="s">
        <v>21</v>
      </c>
      <c r="S51" s="205"/>
      <c r="T51" s="206" t="s">
        <v>22</v>
      </c>
      <c r="U51" s="207"/>
      <c r="V51" s="25" t="s">
        <v>23</v>
      </c>
    </row>
    <row r="52" spans="1:22" ht="15">
      <c r="A52" s="26">
        <v>47</v>
      </c>
      <c r="B52" s="82" t="s">
        <v>46</v>
      </c>
      <c r="C52" s="83" t="s">
        <v>45</v>
      </c>
      <c r="D52" s="27"/>
      <c r="E52" s="28"/>
      <c r="F52" s="29">
        <f>+P62</f>
      </c>
      <c r="G52" s="30">
        <f>+Q62</f>
      </c>
      <c r="H52" s="29">
        <f>P58</f>
        <v>3</v>
      </c>
      <c r="I52" s="30">
        <f>Q58</f>
        <v>1</v>
      </c>
      <c r="J52" s="29">
        <f>P60</f>
        <v>3</v>
      </c>
      <c r="K52" s="30">
        <f>Q60</f>
        <v>0</v>
      </c>
      <c r="L52" s="29"/>
      <c r="M52" s="30"/>
      <c r="N52" s="31">
        <f>IF(SUM(D52:M52)=0,"",COUNTIF(E52:E55,"3"))</f>
        <v>2</v>
      </c>
      <c r="O52" s="32">
        <f>IF(SUM(E52:N52)=0,"",COUNTIF(D52:D55,"3"))</f>
        <v>0</v>
      </c>
      <c r="P52" s="33">
        <f>IF(SUM(D52:M52)=0,"",SUM(E52:E55))</f>
        <v>6</v>
      </c>
      <c r="Q52" s="34">
        <f>IF(SUM(D52:M52)=0,"",SUM(D52:D55))</f>
        <v>1</v>
      </c>
      <c r="R52" s="195">
        <v>1</v>
      </c>
      <c r="S52" s="196"/>
      <c r="T52" s="35">
        <f>+T58+T60+T62</f>
        <v>78</v>
      </c>
      <c r="U52" s="35">
        <f>+U58+U60+U62</f>
        <v>58</v>
      </c>
      <c r="V52" s="36">
        <f>+T52-U52</f>
        <v>20</v>
      </c>
    </row>
    <row r="53" spans="1:22" ht="15">
      <c r="A53" s="37">
        <v>70</v>
      </c>
      <c r="B53" s="82" t="s">
        <v>221</v>
      </c>
      <c r="C53" s="83" t="s">
        <v>53</v>
      </c>
      <c r="D53" s="38">
        <f>+Q62</f>
      </c>
      <c r="E53" s="39">
        <f>+P62</f>
      </c>
      <c r="F53" s="40"/>
      <c r="G53" s="41"/>
      <c r="H53" s="38">
        <f>P61</f>
      </c>
      <c r="I53" s="39">
        <f>Q61</f>
      </c>
      <c r="J53" s="38">
        <f>P59</f>
      </c>
      <c r="K53" s="39">
        <f>Q59</f>
      </c>
      <c r="L53" s="38"/>
      <c r="M53" s="39"/>
      <c r="N53" s="31">
        <f>IF(SUM(D53:M53)=0,"",COUNTIF(G52:G55,"3"))</f>
      </c>
      <c r="O53" s="32">
        <f>IF(SUM(E53:N53)=0,"",COUNTIF(F52:F55,"3"))</f>
      </c>
      <c r="P53" s="33">
        <f>IF(SUM(D53:M53)=0,"",SUM(G52:G55))</f>
      </c>
      <c r="Q53" s="34">
        <f>IF(SUM(D53:M53)=0,"",SUM(F52:F55))</f>
      </c>
      <c r="R53" s="195"/>
      <c r="S53" s="196"/>
      <c r="T53" s="35">
        <f>+T59+T61+U62</f>
        <v>0</v>
      </c>
      <c r="U53" s="35">
        <f>+U59+U61+T62</f>
        <v>0</v>
      </c>
      <c r="V53" s="36">
        <f>+T53-U53</f>
        <v>0</v>
      </c>
    </row>
    <row r="54" spans="1:22" ht="15">
      <c r="A54" s="37">
        <v>122</v>
      </c>
      <c r="B54" s="82" t="s">
        <v>222</v>
      </c>
      <c r="C54" s="83" t="s">
        <v>3</v>
      </c>
      <c r="D54" s="38">
        <f>+Q58</f>
        <v>1</v>
      </c>
      <c r="E54" s="39">
        <f>+P58</f>
        <v>3</v>
      </c>
      <c r="F54" s="38">
        <f>Q61</f>
      </c>
      <c r="G54" s="39">
        <f>P61</f>
      </c>
      <c r="H54" s="40"/>
      <c r="I54" s="41"/>
      <c r="J54" s="38">
        <f>P63</f>
        <v>3</v>
      </c>
      <c r="K54" s="39">
        <f>Q63</f>
        <v>1</v>
      </c>
      <c r="L54" s="38"/>
      <c r="M54" s="39"/>
      <c r="N54" s="31">
        <f>IF(SUM(D54:M54)=0,"",COUNTIF(I52:I55,"3"))</f>
        <v>1</v>
      </c>
      <c r="O54" s="32">
        <f>IF(SUM(E54:N54)=0,"",COUNTIF(H52:H55,"3"))</f>
        <v>1</v>
      </c>
      <c r="P54" s="33">
        <f>IF(SUM(D54:M54)=0,"",SUM(I52:I55))</f>
        <v>4</v>
      </c>
      <c r="Q54" s="34">
        <f>IF(SUM(D54:M54)=0,"",SUM(H52:H55))</f>
        <v>4</v>
      </c>
      <c r="R54" s="195">
        <v>2</v>
      </c>
      <c r="S54" s="196"/>
      <c r="T54" s="35">
        <f>+U58+U61+T63</f>
        <v>82</v>
      </c>
      <c r="U54" s="35">
        <f>+T58+T61+U63</f>
        <v>74</v>
      </c>
      <c r="V54" s="36">
        <f>+T54-U54</f>
        <v>8</v>
      </c>
    </row>
    <row r="55" spans="1:22" ht="15.75" thickBot="1">
      <c r="A55" s="37">
        <v>202</v>
      </c>
      <c r="B55" s="84" t="s">
        <v>223</v>
      </c>
      <c r="C55" s="83" t="s">
        <v>82</v>
      </c>
      <c r="D55" s="38">
        <f>Q60</f>
        <v>0</v>
      </c>
      <c r="E55" s="39">
        <f>P60</f>
        <v>3</v>
      </c>
      <c r="F55" s="38">
        <f>Q59</f>
      </c>
      <c r="G55" s="39">
        <f>P59</f>
      </c>
      <c r="H55" s="38">
        <f>Q63</f>
        <v>1</v>
      </c>
      <c r="I55" s="39">
        <f>P63</f>
        <v>3</v>
      </c>
      <c r="J55" s="40"/>
      <c r="K55" s="41"/>
      <c r="L55" s="38"/>
      <c r="M55" s="39"/>
      <c r="N55" s="31">
        <f>IF(SUM(D55:M55)=0,"",COUNTIF(K52:K55,"3"))</f>
        <v>0</v>
      </c>
      <c r="O55" s="32">
        <f>IF(SUM(E55:N55)=0,"",COUNTIF(J52:J55,"3"))</f>
        <v>2</v>
      </c>
      <c r="P55" s="33">
        <f>IF(SUM(D55:M56)=0,"",SUM(K52:K55))</f>
        <v>1</v>
      </c>
      <c r="Q55" s="34">
        <f>IF(SUM(D55:M55)=0,"",SUM(J52:J55))</f>
        <v>6</v>
      </c>
      <c r="R55" s="195">
        <v>3</v>
      </c>
      <c r="S55" s="196"/>
      <c r="T55" s="35">
        <f>+U59+U60+U63</f>
        <v>46</v>
      </c>
      <c r="U55" s="35">
        <f>+T59+T60+T63</f>
        <v>74</v>
      </c>
      <c r="V55" s="36">
        <f>+T55-U55</f>
        <v>-28</v>
      </c>
    </row>
    <row r="56" spans="1:24" ht="15" thickTop="1">
      <c r="A56" s="42"/>
      <c r="B56" s="43" t="s">
        <v>44</v>
      </c>
      <c r="C56" s="85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5"/>
      <c r="S56" s="46"/>
      <c r="T56" s="47"/>
      <c r="U56" s="48" t="s">
        <v>28</v>
      </c>
      <c r="V56" s="49">
        <f>SUM(V52:V55)</f>
        <v>0</v>
      </c>
      <c r="W56" s="48" t="str">
        <f>IF(V56=0,"OK","Virhe")</f>
        <v>OK</v>
      </c>
      <c r="X56" s="50"/>
    </row>
    <row r="57" spans="1:22" ht="15" thickBot="1">
      <c r="A57" s="51"/>
      <c r="B57" s="86" t="s">
        <v>29</v>
      </c>
      <c r="C57" s="87"/>
      <c r="D57" s="77"/>
      <c r="E57" s="78"/>
      <c r="F57" s="197" t="s">
        <v>30</v>
      </c>
      <c r="G57" s="198"/>
      <c r="H57" s="199" t="s">
        <v>31</v>
      </c>
      <c r="I57" s="198"/>
      <c r="J57" s="199" t="s">
        <v>32</v>
      </c>
      <c r="K57" s="198"/>
      <c r="L57" s="199" t="s">
        <v>33</v>
      </c>
      <c r="M57" s="198"/>
      <c r="N57" s="199" t="s">
        <v>34</v>
      </c>
      <c r="O57" s="198"/>
      <c r="P57" s="200" t="s">
        <v>35</v>
      </c>
      <c r="Q57" s="201"/>
      <c r="S57" s="53"/>
      <c r="T57" s="54" t="s">
        <v>22</v>
      </c>
      <c r="U57" s="55"/>
      <c r="V57" s="25" t="s">
        <v>23</v>
      </c>
    </row>
    <row r="58" spans="1:34" ht="15">
      <c r="A58" s="56" t="s">
        <v>36</v>
      </c>
      <c r="B58" s="88" t="str">
        <f>IF(B52&gt;"",B52,"")</f>
        <v>Roope Kantola</v>
      </c>
      <c r="C58" s="88" t="str">
        <f>IF(B54&gt;"",B54,"")</f>
        <v>Tero Tamminen</v>
      </c>
      <c r="D58" s="79"/>
      <c r="E58" s="57"/>
      <c r="F58" s="193">
        <v>9</v>
      </c>
      <c r="G58" s="194"/>
      <c r="H58" s="190">
        <v>-11</v>
      </c>
      <c r="I58" s="191"/>
      <c r="J58" s="190">
        <v>10</v>
      </c>
      <c r="K58" s="191"/>
      <c r="L58" s="190">
        <v>9</v>
      </c>
      <c r="M58" s="191"/>
      <c r="N58" s="192"/>
      <c r="O58" s="191"/>
      <c r="P58" s="58">
        <f aca="true" t="shared" si="39" ref="P58:P63">IF(COUNT(F58:N58)=0,"",COUNTIF(F58:N58,"&gt;=0"))</f>
        <v>3</v>
      </c>
      <c r="Q58" s="59">
        <f aca="true" t="shared" si="40" ref="Q58:Q63">IF(COUNT(F58:N58)=0,"",(IF(LEFT(F58,1)="-",1,0)+IF(LEFT(H58,1)="-",1,0)+IF(LEFT(J58,1)="-",1,0)+IF(LEFT(L58,1)="-",1,0)+IF(LEFT(N58,1)="-",1,0)))</f>
        <v>1</v>
      </c>
      <c r="R58" s="112"/>
      <c r="S58" s="60"/>
      <c r="T58" s="61">
        <f aca="true" t="shared" si="41" ref="T58:U63">+Y58+AA58+AC58+AE58+AG58</f>
        <v>45</v>
      </c>
      <c r="U58" s="62">
        <f t="shared" si="41"/>
        <v>41</v>
      </c>
      <c r="V58" s="63">
        <f aca="true" t="shared" si="42" ref="V58:V63">+T58-U58</f>
        <v>4</v>
      </c>
      <c r="Y58" s="64">
        <f>IF(F58="",0,IF(LEFT(F58,1)="-",ABS(F58),(IF(F58&gt;9,F58+2,11))))</f>
        <v>11</v>
      </c>
      <c r="Z58" s="65">
        <f aca="true" t="shared" si="43" ref="Z58:Z63">IF(F58="",0,IF(LEFT(F58,1)="-",(IF(ABS(F58)&gt;9,(ABS(F58)+2),11)),F58))</f>
        <v>9</v>
      </c>
      <c r="AA58" s="64">
        <f>IF(H58="",0,IF(LEFT(H58,1)="-",ABS(H58),(IF(H58&gt;9,H58+2,11))))</f>
        <v>11</v>
      </c>
      <c r="AB58" s="65">
        <f aca="true" t="shared" si="44" ref="AB58:AB63">IF(H58="",0,IF(LEFT(H58,1)="-",(IF(ABS(H58)&gt;9,(ABS(H58)+2),11)),H58))</f>
        <v>13</v>
      </c>
      <c r="AC58" s="64">
        <f>IF(J58="",0,IF(LEFT(J58,1)="-",ABS(J58),(IF(J58&gt;9,J58+2,11))))</f>
        <v>12</v>
      </c>
      <c r="AD58" s="65">
        <f aca="true" t="shared" si="45" ref="AD58:AD63">IF(J58="",0,IF(LEFT(J58,1)="-",(IF(ABS(J58)&gt;9,(ABS(J58)+2),11)),J58))</f>
        <v>10</v>
      </c>
      <c r="AE58" s="64">
        <f>IF(L58="",0,IF(LEFT(L58,1)="-",ABS(L58),(IF(L58&gt;9,L58+2,11))))</f>
        <v>11</v>
      </c>
      <c r="AF58" s="65">
        <f aca="true" t="shared" si="46" ref="AF58:AF63">IF(L58="",0,IF(LEFT(L58,1)="-",(IF(ABS(L58)&gt;9,(ABS(L58)+2),11)),L58))</f>
        <v>9</v>
      </c>
      <c r="AG58" s="64">
        <f aca="true" t="shared" si="47" ref="AG58:AG63">IF(N58="",0,IF(LEFT(N58,1)="-",ABS(N58),(IF(N58&gt;9,N58+2,11))))</f>
        <v>0</v>
      </c>
      <c r="AH58" s="65">
        <f aca="true" t="shared" si="48" ref="AH58:AH63">IF(N58="",0,IF(LEFT(N58,1)="-",(IF(ABS(N58)&gt;9,(ABS(N58)+2),11)),N58))</f>
        <v>0</v>
      </c>
    </row>
    <row r="59" spans="1:34" ht="15">
      <c r="A59" s="56" t="s">
        <v>37</v>
      </c>
      <c r="B59" s="88" t="str">
        <f>IF(B53&gt;"",B53,"")</f>
        <v>Harri Sassi</v>
      </c>
      <c r="C59" s="88" t="str">
        <f>IF(B55&gt;"",B55,"")</f>
        <v>Timo Salo</v>
      </c>
      <c r="D59" s="80"/>
      <c r="E59" s="57"/>
      <c r="F59" s="183"/>
      <c r="G59" s="184"/>
      <c r="H59" s="183"/>
      <c r="I59" s="184"/>
      <c r="J59" s="183"/>
      <c r="K59" s="184"/>
      <c r="L59" s="183"/>
      <c r="M59" s="184"/>
      <c r="N59" s="183"/>
      <c r="O59" s="184"/>
      <c r="P59" s="58">
        <f t="shared" si="39"/>
      </c>
      <c r="Q59" s="59">
        <f t="shared" si="40"/>
      </c>
      <c r="R59" s="112"/>
      <c r="S59" s="67"/>
      <c r="T59" s="61">
        <f t="shared" si="41"/>
        <v>0</v>
      </c>
      <c r="U59" s="62">
        <f t="shared" si="41"/>
        <v>0</v>
      </c>
      <c r="V59" s="63">
        <f t="shared" si="42"/>
        <v>0</v>
      </c>
      <c r="Y59" s="68">
        <f>IF(F59="",0,IF(LEFT(F59,1)="-",ABS(F59),(IF(F59&gt;9,F59+2,11))))</f>
        <v>0</v>
      </c>
      <c r="Z59" s="69">
        <f t="shared" si="43"/>
        <v>0</v>
      </c>
      <c r="AA59" s="68">
        <f>IF(H59="",0,IF(LEFT(H59,1)="-",ABS(H59),(IF(H59&gt;9,H59+2,11))))</f>
        <v>0</v>
      </c>
      <c r="AB59" s="69">
        <f t="shared" si="44"/>
        <v>0</v>
      </c>
      <c r="AC59" s="68">
        <f>IF(J59="",0,IF(LEFT(J59,1)="-",ABS(J59),(IF(J59&gt;9,J59+2,11))))</f>
        <v>0</v>
      </c>
      <c r="AD59" s="69">
        <f t="shared" si="45"/>
        <v>0</v>
      </c>
      <c r="AE59" s="68">
        <f>IF(L59="",0,IF(LEFT(L59,1)="-",ABS(L59),(IF(L59&gt;9,L59+2,11))))</f>
        <v>0</v>
      </c>
      <c r="AF59" s="69">
        <f t="shared" si="46"/>
        <v>0</v>
      </c>
      <c r="AG59" s="68">
        <f t="shared" si="47"/>
        <v>0</v>
      </c>
      <c r="AH59" s="69">
        <f t="shared" si="48"/>
        <v>0</v>
      </c>
    </row>
    <row r="60" spans="1:34" ht="15.75" thickBot="1">
      <c r="A60" s="56" t="s">
        <v>38</v>
      </c>
      <c r="B60" s="89" t="str">
        <f>IF(B52&gt;"",B52,"")</f>
        <v>Roope Kantola</v>
      </c>
      <c r="C60" s="89" t="str">
        <f>IF(B55&gt;"",B55,"")</f>
        <v>Timo Salo</v>
      </c>
      <c r="D60" s="77"/>
      <c r="E60" s="52"/>
      <c r="F60" s="188">
        <v>3</v>
      </c>
      <c r="G60" s="189"/>
      <c r="H60" s="188">
        <v>6</v>
      </c>
      <c r="I60" s="189"/>
      <c r="J60" s="188">
        <v>8</v>
      </c>
      <c r="K60" s="189"/>
      <c r="L60" s="188"/>
      <c r="M60" s="189"/>
      <c r="N60" s="188"/>
      <c r="O60" s="189"/>
      <c r="P60" s="58">
        <f t="shared" si="39"/>
        <v>3</v>
      </c>
      <c r="Q60" s="59">
        <f t="shared" si="40"/>
        <v>0</v>
      </c>
      <c r="R60" s="112"/>
      <c r="S60" s="67"/>
      <c r="T60" s="61">
        <f t="shared" si="41"/>
        <v>33</v>
      </c>
      <c r="U60" s="62">
        <f t="shared" si="41"/>
        <v>17</v>
      </c>
      <c r="V60" s="63">
        <f t="shared" si="42"/>
        <v>16</v>
      </c>
      <c r="Y60" s="68">
        <f aca="true" t="shared" si="49" ref="Y60:AE63">IF(F60="",0,IF(LEFT(F60,1)="-",ABS(F60),(IF(F60&gt;9,F60+2,11))))</f>
        <v>11</v>
      </c>
      <c r="Z60" s="69">
        <f t="shared" si="43"/>
        <v>3</v>
      </c>
      <c r="AA60" s="68">
        <f t="shared" si="49"/>
        <v>11</v>
      </c>
      <c r="AB60" s="69">
        <f t="shared" si="44"/>
        <v>6</v>
      </c>
      <c r="AC60" s="68">
        <f t="shared" si="49"/>
        <v>11</v>
      </c>
      <c r="AD60" s="69">
        <f t="shared" si="45"/>
        <v>8</v>
      </c>
      <c r="AE60" s="68">
        <f t="shared" si="49"/>
        <v>0</v>
      </c>
      <c r="AF60" s="69">
        <f t="shared" si="46"/>
        <v>0</v>
      </c>
      <c r="AG60" s="68">
        <f t="shared" si="47"/>
        <v>0</v>
      </c>
      <c r="AH60" s="69">
        <f t="shared" si="48"/>
        <v>0</v>
      </c>
    </row>
    <row r="61" spans="1:34" ht="15">
      <c r="A61" s="56" t="s">
        <v>40</v>
      </c>
      <c r="B61" s="88" t="str">
        <f>IF(B53&gt;"",B53,"")</f>
        <v>Harri Sassi</v>
      </c>
      <c r="C61" s="88" t="str">
        <f>IF(B54&gt;"",B54,"")</f>
        <v>Tero Tamminen</v>
      </c>
      <c r="D61" s="79"/>
      <c r="E61" s="57"/>
      <c r="F61" s="190"/>
      <c r="G61" s="191"/>
      <c r="H61" s="190"/>
      <c r="I61" s="191"/>
      <c r="J61" s="190"/>
      <c r="K61" s="191"/>
      <c r="L61" s="190"/>
      <c r="M61" s="191"/>
      <c r="N61" s="190"/>
      <c r="O61" s="191"/>
      <c r="P61" s="58">
        <f t="shared" si="39"/>
      </c>
      <c r="Q61" s="59">
        <f t="shared" si="40"/>
      </c>
      <c r="R61" s="112"/>
      <c r="S61" s="67"/>
      <c r="T61" s="61">
        <f t="shared" si="41"/>
        <v>0</v>
      </c>
      <c r="U61" s="62">
        <f t="shared" si="41"/>
        <v>0</v>
      </c>
      <c r="V61" s="63">
        <f t="shared" si="42"/>
        <v>0</v>
      </c>
      <c r="Y61" s="68">
        <f t="shared" si="49"/>
        <v>0</v>
      </c>
      <c r="Z61" s="69">
        <f t="shared" si="43"/>
        <v>0</v>
      </c>
      <c r="AA61" s="68">
        <f t="shared" si="49"/>
        <v>0</v>
      </c>
      <c r="AB61" s="69">
        <f t="shared" si="44"/>
        <v>0</v>
      </c>
      <c r="AC61" s="68">
        <f t="shared" si="49"/>
        <v>0</v>
      </c>
      <c r="AD61" s="69">
        <f t="shared" si="45"/>
        <v>0</v>
      </c>
      <c r="AE61" s="68">
        <f t="shared" si="49"/>
        <v>0</v>
      </c>
      <c r="AF61" s="69">
        <f t="shared" si="46"/>
        <v>0</v>
      </c>
      <c r="AG61" s="68">
        <f t="shared" si="47"/>
        <v>0</v>
      </c>
      <c r="AH61" s="69">
        <f t="shared" si="48"/>
        <v>0</v>
      </c>
    </row>
    <row r="62" spans="1:34" ht="15">
      <c r="A62" s="56" t="s">
        <v>41</v>
      </c>
      <c r="B62" s="88" t="str">
        <f>IF(B52&gt;"",B52,"")</f>
        <v>Roope Kantola</v>
      </c>
      <c r="C62" s="88" t="str">
        <f>IF(B53&gt;"",B53,"")</f>
        <v>Harri Sassi</v>
      </c>
      <c r="D62" s="80"/>
      <c r="E62" s="57"/>
      <c r="F62" s="183"/>
      <c r="G62" s="184"/>
      <c r="H62" s="183"/>
      <c r="I62" s="184"/>
      <c r="J62" s="187"/>
      <c r="K62" s="184"/>
      <c r="L62" s="183"/>
      <c r="M62" s="184"/>
      <c r="N62" s="183"/>
      <c r="O62" s="184"/>
      <c r="P62" s="58">
        <f t="shared" si="39"/>
      </c>
      <c r="Q62" s="59">
        <f t="shared" si="40"/>
      </c>
      <c r="R62" s="112"/>
      <c r="S62" s="67"/>
      <c r="T62" s="61">
        <f t="shared" si="41"/>
        <v>0</v>
      </c>
      <c r="U62" s="62">
        <f t="shared" si="41"/>
        <v>0</v>
      </c>
      <c r="V62" s="63">
        <f t="shared" si="42"/>
        <v>0</v>
      </c>
      <c r="Y62" s="68">
        <f t="shared" si="49"/>
        <v>0</v>
      </c>
      <c r="Z62" s="69">
        <f t="shared" si="43"/>
        <v>0</v>
      </c>
      <c r="AA62" s="68">
        <f t="shared" si="49"/>
        <v>0</v>
      </c>
      <c r="AB62" s="69">
        <f t="shared" si="44"/>
        <v>0</v>
      </c>
      <c r="AC62" s="68">
        <f t="shared" si="49"/>
        <v>0</v>
      </c>
      <c r="AD62" s="69">
        <f t="shared" si="45"/>
        <v>0</v>
      </c>
      <c r="AE62" s="68">
        <f t="shared" si="49"/>
        <v>0</v>
      </c>
      <c r="AF62" s="69">
        <f t="shared" si="46"/>
        <v>0</v>
      </c>
      <c r="AG62" s="68">
        <f t="shared" si="47"/>
        <v>0</v>
      </c>
      <c r="AH62" s="69">
        <f t="shared" si="48"/>
        <v>0</v>
      </c>
    </row>
    <row r="63" spans="1:34" ht="15.75" thickBot="1">
      <c r="A63" s="70" t="s">
        <v>42</v>
      </c>
      <c r="B63" s="90" t="str">
        <f>IF(B54&gt;"",B54,"")</f>
        <v>Tero Tamminen</v>
      </c>
      <c r="C63" s="90" t="str">
        <f>IF(B55&gt;"",B55,"")</f>
        <v>Timo Salo</v>
      </c>
      <c r="D63" s="81"/>
      <c r="E63" s="71"/>
      <c r="F63" s="185">
        <v>9</v>
      </c>
      <c r="G63" s="186"/>
      <c r="H63" s="185">
        <v>5</v>
      </c>
      <c r="I63" s="186"/>
      <c r="J63" s="185">
        <v>-8</v>
      </c>
      <c r="K63" s="186"/>
      <c r="L63" s="185">
        <v>4</v>
      </c>
      <c r="M63" s="186"/>
      <c r="N63" s="185"/>
      <c r="O63" s="186"/>
      <c r="P63" s="72">
        <f t="shared" si="39"/>
        <v>3</v>
      </c>
      <c r="Q63" s="73">
        <f t="shared" si="40"/>
        <v>1</v>
      </c>
      <c r="R63" s="111"/>
      <c r="S63" s="16"/>
      <c r="T63" s="61">
        <f t="shared" si="41"/>
        <v>41</v>
      </c>
      <c r="U63" s="62">
        <f t="shared" si="41"/>
        <v>29</v>
      </c>
      <c r="V63" s="63">
        <f t="shared" si="42"/>
        <v>12</v>
      </c>
      <c r="Y63" s="75">
        <f t="shared" si="49"/>
        <v>11</v>
      </c>
      <c r="Z63" s="76">
        <f t="shared" si="43"/>
        <v>9</v>
      </c>
      <c r="AA63" s="75">
        <f t="shared" si="49"/>
        <v>11</v>
      </c>
      <c r="AB63" s="76">
        <f t="shared" si="44"/>
        <v>5</v>
      </c>
      <c r="AC63" s="75">
        <f t="shared" si="49"/>
        <v>8</v>
      </c>
      <c r="AD63" s="76">
        <f t="shared" si="45"/>
        <v>11</v>
      </c>
      <c r="AE63" s="75">
        <f t="shared" si="49"/>
        <v>11</v>
      </c>
      <c r="AF63" s="76">
        <f t="shared" si="46"/>
        <v>4</v>
      </c>
      <c r="AG63" s="75">
        <f t="shared" si="47"/>
        <v>0</v>
      </c>
      <c r="AH63" s="76">
        <f t="shared" si="48"/>
        <v>0</v>
      </c>
    </row>
    <row r="64" spans="2:3" ht="15.75" thickBot="1" thickTop="1">
      <c r="B64" s="91"/>
      <c r="C64" s="91"/>
    </row>
    <row r="65" spans="1:19" ht="15.75" thickTop="1">
      <c r="A65" s="3"/>
      <c r="B65" s="92" t="s">
        <v>57</v>
      </c>
      <c r="C65" s="93"/>
      <c r="D65" s="5"/>
      <c r="E65" s="5"/>
      <c r="F65" s="6"/>
      <c r="G65" s="5"/>
      <c r="H65" s="7" t="s">
        <v>4</v>
      </c>
      <c r="I65" s="8"/>
      <c r="J65" s="208" t="s">
        <v>54</v>
      </c>
      <c r="K65" s="209"/>
      <c r="L65" s="209"/>
      <c r="M65" s="210"/>
      <c r="N65" s="9" t="s">
        <v>5</v>
      </c>
      <c r="O65" s="10"/>
      <c r="P65" s="211" t="s">
        <v>61</v>
      </c>
      <c r="Q65" s="212"/>
      <c r="R65" s="212"/>
      <c r="S65" s="213"/>
    </row>
    <row r="66" spans="1:19" ht="15.75" thickBot="1">
      <c r="A66" s="11"/>
      <c r="B66" s="94" t="s">
        <v>55</v>
      </c>
      <c r="C66" s="95" t="s">
        <v>6</v>
      </c>
      <c r="D66" s="214">
        <v>5</v>
      </c>
      <c r="E66" s="215"/>
      <c r="F66" s="216"/>
      <c r="G66" s="217" t="s">
        <v>7</v>
      </c>
      <c r="H66" s="218"/>
      <c r="I66" s="218"/>
      <c r="J66" s="219">
        <v>39536</v>
      </c>
      <c r="K66" s="219"/>
      <c r="L66" s="219"/>
      <c r="M66" s="220"/>
      <c r="N66" s="14" t="s">
        <v>8</v>
      </c>
      <c r="O66" s="15"/>
      <c r="P66" s="221">
        <v>0.375</v>
      </c>
      <c r="Q66" s="222"/>
      <c r="R66" s="222"/>
      <c r="S66" s="223"/>
    </row>
    <row r="67" spans="1:22" ht="15" thickTop="1">
      <c r="A67" s="18"/>
      <c r="B67" s="96" t="s">
        <v>13</v>
      </c>
      <c r="C67" s="97" t="s">
        <v>0</v>
      </c>
      <c r="D67" s="202" t="s">
        <v>14</v>
      </c>
      <c r="E67" s="203"/>
      <c r="F67" s="202" t="s">
        <v>15</v>
      </c>
      <c r="G67" s="203"/>
      <c r="H67" s="202" t="s">
        <v>16</v>
      </c>
      <c r="I67" s="203"/>
      <c r="J67" s="202" t="s">
        <v>17</v>
      </c>
      <c r="K67" s="203"/>
      <c r="L67" s="202"/>
      <c r="M67" s="203"/>
      <c r="N67" s="21" t="s">
        <v>18</v>
      </c>
      <c r="O67" s="22" t="s">
        <v>19</v>
      </c>
      <c r="P67" s="23" t="s">
        <v>20</v>
      </c>
      <c r="Q67" s="24"/>
      <c r="R67" s="204" t="s">
        <v>21</v>
      </c>
      <c r="S67" s="205"/>
      <c r="T67" s="206" t="s">
        <v>22</v>
      </c>
      <c r="U67" s="207"/>
      <c r="V67" s="25" t="s">
        <v>23</v>
      </c>
    </row>
    <row r="68" spans="1:22" ht="15">
      <c r="A68" s="26">
        <v>51</v>
      </c>
      <c r="B68" s="82" t="s">
        <v>12</v>
      </c>
      <c r="C68" s="83" t="s">
        <v>45</v>
      </c>
      <c r="D68" s="27"/>
      <c r="E68" s="28"/>
      <c r="F68" s="29">
        <f>+P78</f>
        <v>2</v>
      </c>
      <c r="G68" s="30">
        <f>+Q78</f>
        <v>3</v>
      </c>
      <c r="H68" s="29">
        <f>P74</f>
        <v>3</v>
      </c>
      <c r="I68" s="30">
        <f>Q74</f>
        <v>0</v>
      </c>
      <c r="J68" s="29">
        <f>P76</f>
        <v>3</v>
      </c>
      <c r="K68" s="30">
        <f>Q76</f>
        <v>2</v>
      </c>
      <c r="L68" s="29"/>
      <c r="M68" s="30"/>
      <c r="N68" s="31">
        <f>IF(SUM(D68:M68)=0,"",COUNTIF(E68:E71,"3"))</f>
        <v>2</v>
      </c>
      <c r="O68" s="32">
        <f>IF(SUM(E68:N68)=0,"",COUNTIF(D68:D71,"3"))</f>
        <v>1</v>
      </c>
      <c r="P68" s="33">
        <f>IF(SUM(D68:M68)=0,"",SUM(E68:E71))</f>
        <v>8</v>
      </c>
      <c r="Q68" s="34">
        <f>IF(SUM(D68:M68)=0,"",SUM(D68:D71))</f>
        <v>5</v>
      </c>
      <c r="R68" s="195">
        <v>2</v>
      </c>
      <c r="S68" s="196"/>
      <c r="T68" s="35">
        <f>+T74+T76+T78</f>
        <v>123</v>
      </c>
      <c r="U68" s="35">
        <f>+U74+U76+U78</f>
        <v>108</v>
      </c>
      <c r="V68" s="36">
        <f>+T68-U68</f>
        <v>15</v>
      </c>
    </row>
    <row r="69" spans="1:22" ht="15">
      <c r="A69" s="37">
        <v>85</v>
      </c>
      <c r="B69" s="82" t="s">
        <v>224</v>
      </c>
      <c r="C69" s="83" t="s">
        <v>3</v>
      </c>
      <c r="D69" s="38">
        <f>+Q78</f>
        <v>3</v>
      </c>
      <c r="E69" s="39">
        <f>+P78</f>
        <v>2</v>
      </c>
      <c r="F69" s="40"/>
      <c r="G69" s="41"/>
      <c r="H69" s="38">
        <f>P77</f>
        <v>3</v>
      </c>
      <c r="I69" s="39">
        <f>Q77</f>
        <v>0</v>
      </c>
      <c r="J69" s="38">
        <f>P75</f>
        <v>3</v>
      </c>
      <c r="K69" s="39">
        <f>Q75</f>
        <v>0</v>
      </c>
      <c r="L69" s="38"/>
      <c r="M69" s="39"/>
      <c r="N69" s="31">
        <f>IF(SUM(D69:M69)=0,"",COUNTIF(G68:G71,"3"))</f>
        <v>3</v>
      </c>
      <c r="O69" s="32">
        <f>IF(SUM(E69:N69)=0,"",COUNTIF(F68:F71,"3"))</f>
        <v>0</v>
      </c>
      <c r="P69" s="33">
        <f>IF(SUM(D69:M69)=0,"",SUM(G68:G71))</f>
        <v>9</v>
      </c>
      <c r="Q69" s="34">
        <f>IF(SUM(D69:M69)=0,"",SUM(F68:F71))</f>
        <v>2</v>
      </c>
      <c r="R69" s="195">
        <v>1</v>
      </c>
      <c r="S69" s="196"/>
      <c r="T69" s="35">
        <f>+T75+T77+U78</f>
        <v>116</v>
      </c>
      <c r="U69" s="35">
        <f>+U75+U77+T78</f>
        <v>84</v>
      </c>
      <c r="V69" s="36">
        <f>+T69-U69</f>
        <v>32</v>
      </c>
    </row>
    <row r="70" spans="1:22" ht="15">
      <c r="A70" s="37">
        <v>128</v>
      </c>
      <c r="B70" s="82" t="s">
        <v>225</v>
      </c>
      <c r="C70" s="83" t="s">
        <v>78</v>
      </c>
      <c r="D70" s="38">
        <f>+Q74</f>
        <v>0</v>
      </c>
      <c r="E70" s="39">
        <f>+P74</f>
        <v>3</v>
      </c>
      <c r="F70" s="38">
        <f>Q77</f>
        <v>0</v>
      </c>
      <c r="G70" s="39">
        <f>P77</f>
        <v>3</v>
      </c>
      <c r="H70" s="40"/>
      <c r="I70" s="41"/>
      <c r="J70" s="38">
        <f>P79</f>
        <v>0</v>
      </c>
      <c r="K70" s="39">
        <f>Q79</f>
        <v>3</v>
      </c>
      <c r="L70" s="38"/>
      <c r="M70" s="39"/>
      <c r="N70" s="31">
        <f>IF(SUM(D70:M70)=0,"",COUNTIF(I68:I71,"3"))</f>
        <v>0</v>
      </c>
      <c r="O70" s="32">
        <f>IF(SUM(E70:N70)=0,"",COUNTIF(H68:H71,"3"))</f>
        <v>3</v>
      </c>
      <c r="P70" s="33">
        <f>IF(SUM(D70:M70)=0,"",SUM(I68:I71))</f>
        <v>0</v>
      </c>
      <c r="Q70" s="34">
        <f>IF(SUM(D70:M70)=0,"",SUM(H68:H71))</f>
        <v>9</v>
      </c>
      <c r="R70" s="195">
        <v>4</v>
      </c>
      <c r="S70" s="196"/>
      <c r="T70" s="35">
        <f>+U74+U77+T79</f>
        <v>73</v>
      </c>
      <c r="U70" s="35">
        <f>+T74+T77+U79</f>
        <v>103</v>
      </c>
      <c r="V70" s="36">
        <f>+T70-U70</f>
        <v>-30</v>
      </c>
    </row>
    <row r="71" spans="1:22" ht="15.75" thickBot="1">
      <c r="A71" s="37">
        <v>187</v>
      </c>
      <c r="B71" s="84" t="s">
        <v>226</v>
      </c>
      <c r="C71" s="83" t="s">
        <v>55</v>
      </c>
      <c r="D71" s="38">
        <f>Q76</f>
        <v>2</v>
      </c>
      <c r="E71" s="39">
        <f>P76</f>
        <v>3</v>
      </c>
      <c r="F71" s="38">
        <f>Q75</f>
        <v>0</v>
      </c>
      <c r="G71" s="39">
        <f>P75</f>
        <v>3</v>
      </c>
      <c r="H71" s="38">
        <f>Q79</f>
        <v>3</v>
      </c>
      <c r="I71" s="39">
        <f>P79</f>
        <v>0</v>
      </c>
      <c r="J71" s="40"/>
      <c r="K71" s="41"/>
      <c r="L71" s="38"/>
      <c r="M71" s="39"/>
      <c r="N71" s="31">
        <f>IF(SUM(D71:M71)=0,"",COUNTIF(K68:K71,"3"))</f>
        <v>1</v>
      </c>
      <c r="O71" s="32">
        <f>IF(SUM(E71:N71)=0,"",COUNTIF(J68:J71,"3"))</f>
        <v>2</v>
      </c>
      <c r="P71" s="33">
        <f>IF(SUM(D71:M72)=0,"",SUM(K68:K71))</f>
        <v>5</v>
      </c>
      <c r="Q71" s="34">
        <f>IF(SUM(D71:M71)=0,"",SUM(J68:J71))</f>
        <v>6</v>
      </c>
      <c r="R71" s="195">
        <v>3</v>
      </c>
      <c r="S71" s="196"/>
      <c r="T71" s="35">
        <f>+U75+U76+U79</f>
        <v>92</v>
      </c>
      <c r="U71" s="35">
        <f>+T75+T76+T79</f>
        <v>109</v>
      </c>
      <c r="V71" s="36">
        <f>+T71-U71</f>
        <v>-17</v>
      </c>
    </row>
    <row r="72" spans="1:24" ht="15" thickTop="1">
      <c r="A72" s="42"/>
      <c r="B72" s="43" t="s">
        <v>44</v>
      </c>
      <c r="C72" s="85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5"/>
      <c r="S72" s="46"/>
      <c r="T72" s="47"/>
      <c r="U72" s="48" t="s">
        <v>28</v>
      </c>
      <c r="V72" s="49">
        <f>SUM(V68:V71)</f>
        <v>0</v>
      </c>
      <c r="W72" s="48" t="str">
        <f>IF(V72=0,"OK","Virhe")</f>
        <v>OK</v>
      </c>
      <c r="X72" s="50"/>
    </row>
    <row r="73" spans="1:22" ht="15" thickBot="1">
      <c r="A73" s="51"/>
      <c r="B73" s="86" t="s">
        <v>29</v>
      </c>
      <c r="C73" s="87"/>
      <c r="D73" s="77"/>
      <c r="E73" s="78"/>
      <c r="F73" s="197" t="s">
        <v>30</v>
      </c>
      <c r="G73" s="198"/>
      <c r="H73" s="199" t="s">
        <v>31</v>
      </c>
      <c r="I73" s="198"/>
      <c r="J73" s="199" t="s">
        <v>32</v>
      </c>
      <c r="K73" s="198"/>
      <c r="L73" s="199" t="s">
        <v>33</v>
      </c>
      <c r="M73" s="198"/>
      <c r="N73" s="199" t="s">
        <v>34</v>
      </c>
      <c r="O73" s="198"/>
      <c r="P73" s="200" t="s">
        <v>35</v>
      </c>
      <c r="Q73" s="201"/>
      <c r="S73" s="53"/>
      <c r="T73" s="54" t="s">
        <v>22</v>
      </c>
      <c r="U73" s="55"/>
      <c r="V73" s="25" t="s">
        <v>23</v>
      </c>
    </row>
    <row r="74" spans="1:34" ht="15">
      <c r="A74" s="56" t="s">
        <v>36</v>
      </c>
      <c r="B74" s="88" t="str">
        <f>IF(B68&gt;"",B68,"")</f>
        <v>Ilkka Härmälä</v>
      </c>
      <c r="C74" s="88" t="str">
        <f>IF(B70&gt;"",B70,"")</f>
        <v>Jani Anttila</v>
      </c>
      <c r="D74" s="79"/>
      <c r="E74" s="57"/>
      <c r="F74" s="193">
        <v>4</v>
      </c>
      <c r="G74" s="194"/>
      <c r="H74" s="190">
        <v>10</v>
      </c>
      <c r="I74" s="191"/>
      <c r="J74" s="190">
        <v>6</v>
      </c>
      <c r="K74" s="191"/>
      <c r="L74" s="190"/>
      <c r="M74" s="191"/>
      <c r="N74" s="192"/>
      <c r="O74" s="191"/>
      <c r="P74" s="58">
        <f aca="true" t="shared" si="50" ref="P74:P79">IF(COUNT(F74:N74)=0,"",COUNTIF(F74:N74,"&gt;=0"))</f>
        <v>3</v>
      </c>
      <c r="Q74" s="59">
        <f aca="true" t="shared" si="51" ref="Q74:Q79">IF(COUNT(F74:N74)=0,"",(IF(LEFT(F74,1)="-",1,0)+IF(LEFT(H74,1)="-",1,0)+IF(LEFT(J74,1)="-",1,0)+IF(LEFT(L74,1)="-",1,0)+IF(LEFT(N74,1)="-",1,0)))</f>
        <v>0</v>
      </c>
      <c r="R74" s="112"/>
      <c r="S74" s="60"/>
      <c r="T74" s="61">
        <f aca="true" t="shared" si="52" ref="T74:U79">+Y74+AA74+AC74+AE74+AG74</f>
        <v>34</v>
      </c>
      <c r="U74" s="62">
        <f t="shared" si="52"/>
        <v>20</v>
      </c>
      <c r="V74" s="63">
        <f aca="true" t="shared" si="53" ref="V74:V79">+T74-U74</f>
        <v>14</v>
      </c>
      <c r="Y74" s="64">
        <f aca="true" t="shared" si="54" ref="Y74:Y79">IF(F74="",0,IF(LEFT(F74,1)="-",ABS(F74),(IF(F74&gt;9,F74+2,11))))</f>
        <v>11</v>
      </c>
      <c r="Z74" s="65">
        <f aca="true" t="shared" si="55" ref="Z74:Z79">IF(F74="",0,IF(LEFT(F74,1)="-",(IF(ABS(F74)&gt;9,(ABS(F74)+2),11)),F74))</f>
        <v>4</v>
      </c>
      <c r="AA74" s="64">
        <f aca="true" t="shared" si="56" ref="AA74:AA79">IF(H74="",0,IF(LEFT(H74,1)="-",ABS(H74),(IF(H74&gt;9,H74+2,11))))</f>
        <v>12</v>
      </c>
      <c r="AB74" s="65">
        <f aca="true" t="shared" si="57" ref="AB74:AB79">IF(H74="",0,IF(LEFT(H74,1)="-",(IF(ABS(H74)&gt;9,(ABS(H74)+2),11)),H74))</f>
        <v>10</v>
      </c>
      <c r="AC74" s="64">
        <f aca="true" t="shared" si="58" ref="AC74:AC79">IF(J74="",0,IF(LEFT(J74,1)="-",ABS(J74),(IF(J74&gt;9,J74+2,11))))</f>
        <v>11</v>
      </c>
      <c r="AD74" s="65">
        <f aca="true" t="shared" si="59" ref="AD74:AD79">IF(J74="",0,IF(LEFT(J74,1)="-",(IF(ABS(J74)&gt;9,(ABS(J74)+2),11)),J74))</f>
        <v>6</v>
      </c>
      <c r="AE74" s="64">
        <f aca="true" t="shared" si="60" ref="AE74:AE79">IF(L74="",0,IF(LEFT(L74,1)="-",ABS(L74),(IF(L74&gt;9,L74+2,11))))</f>
        <v>0</v>
      </c>
      <c r="AF74" s="65">
        <f aca="true" t="shared" si="61" ref="AF74:AF79">IF(L74="",0,IF(LEFT(L74,1)="-",(IF(ABS(L74)&gt;9,(ABS(L74)+2),11)),L74))</f>
        <v>0</v>
      </c>
      <c r="AG74" s="64">
        <f aca="true" t="shared" si="62" ref="AG74:AG79">IF(N74="",0,IF(LEFT(N74,1)="-",ABS(N74),(IF(N74&gt;9,N74+2,11))))</f>
        <v>0</v>
      </c>
      <c r="AH74" s="65">
        <f aca="true" t="shared" si="63" ref="AH74:AH79">IF(N74="",0,IF(LEFT(N74,1)="-",(IF(ABS(N74)&gt;9,(ABS(N74)+2),11)),N74))</f>
        <v>0</v>
      </c>
    </row>
    <row r="75" spans="1:34" ht="15">
      <c r="A75" s="56" t="s">
        <v>37</v>
      </c>
      <c r="B75" s="88" t="str">
        <f>IF(B69&gt;"",B69,"")</f>
        <v>Julius Muinonen</v>
      </c>
      <c r="C75" s="88" t="str">
        <f>IF(B71&gt;"",B71,"")</f>
        <v>Petri Keivaara</v>
      </c>
      <c r="D75" s="80"/>
      <c r="E75" s="57"/>
      <c r="F75" s="183">
        <v>6</v>
      </c>
      <c r="G75" s="184"/>
      <c r="H75" s="183">
        <v>4</v>
      </c>
      <c r="I75" s="184"/>
      <c r="J75" s="183">
        <v>8</v>
      </c>
      <c r="K75" s="184"/>
      <c r="L75" s="183"/>
      <c r="M75" s="184"/>
      <c r="N75" s="183"/>
      <c r="O75" s="184"/>
      <c r="P75" s="58">
        <f t="shared" si="50"/>
        <v>3</v>
      </c>
      <c r="Q75" s="59">
        <f t="shared" si="51"/>
        <v>0</v>
      </c>
      <c r="R75" s="112"/>
      <c r="S75" s="67"/>
      <c r="T75" s="61">
        <f t="shared" si="52"/>
        <v>33</v>
      </c>
      <c r="U75" s="62">
        <f t="shared" si="52"/>
        <v>18</v>
      </c>
      <c r="V75" s="63">
        <f t="shared" si="53"/>
        <v>15</v>
      </c>
      <c r="Y75" s="68">
        <f t="shared" si="54"/>
        <v>11</v>
      </c>
      <c r="Z75" s="69">
        <f t="shared" si="55"/>
        <v>6</v>
      </c>
      <c r="AA75" s="68">
        <f t="shared" si="56"/>
        <v>11</v>
      </c>
      <c r="AB75" s="69">
        <f t="shared" si="57"/>
        <v>4</v>
      </c>
      <c r="AC75" s="68">
        <f t="shared" si="58"/>
        <v>11</v>
      </c>
      <c r="AD75" s="69">
        <f t="shared" si="59"/>
        <v>8</v>
      </c>
      <c r="AE75" s="68">
        <f t="shared" si="60"/>
        <v>0</v>
      </c>
      <c r="AF75" s="69">
        <f t="shared" si="61"/>
        <v>0</v>
      </c>
      <c r="AG75" s="68">
        <f t="shared" si="62"/>
        <v>0</v>
      </c>
      <c r="AH75" s="69">
        <f t="shared" si="63"/>
        <v>0</v>
      </c>
    </row>
    <row r="76" spans="1:34" ht="15.75" thickBot="1">
      <c r="A76" s="56" t="s">
        <v>38</v>
      </c>
      <c r="B76" s="89" t="str">
        <f>IF(B68&gt;"",B68,"")</f>
        <v>Ilkka Härmälä</v>
      </c>
      <c r="C76" s="89" t="str">
        <f>IF(B71&gt;"",B71,"")</f>
        <v>Petri Keivaara</v>
      </c>
      <c r="D76" s="77"/>
      <c r="E76" s="52"/>
      <c r="F76" s="188">
        <v>11</v>
      </c>
      <c r="G76" s="189"/>
      <c r="H76" s="188">
        <v>-7</v>
      </c>
      <c r="I76" s="189"/>
      <c r="J76" s="188">
        <v>7</v>
      </c>
      <c r="K76" s="189"/>
      <c r="L76" s="188">
        <v>-9</v>
      </c>
      <c r="M76" s="189"/>
      <c r="N76" s="188">
        <v>1</v>
      </c>
      <c r="O76" s="189"/>
      <c r="P76" s="58">
        <f t="shared" si="50"/>
        <v>3</v>
      </c>
      <c r="Q76" s="59">
        <f t="shared" si="51"/>
        <v>2</v>
      </c>
      <c r="R76" s="112"/>
      <c r="S76" s="67"/>
      <c r="T76" s="61">
        <f t="shared" si="52"/>
        <v>51</v>
      </c>
      <c r="U76" s="62">
        <f t="shared" si="52"/>
        <v>41</v>
      </c>
      <c r="V76" s="63">
        <f t="shared" si="53"/>
        <v>10</v>
      </c>
      <c r="Y76" s="68">
        <f t="shared" si="54"/>
        <v>13</v>
      </c>
      <c r="Z76" s="69">
        <f t="shared" si="55"/>
        <v>11</v>
      </c>
      <c r="AA76" s="68">
        <f t="shared" si="56"/>
        <v>7</v>
      </c>
      <c r="AB76" s="69">
        <f t="shared" si="57"/>
        <v>11</v>
      </c>
      <c r="AC76" s="68">
        <f t="shared" si="58"/>
        <v>11</v>
      </c>
      <c r="AD76" s="69">
        <f t="shared" si="59"/>
        <v>7</v>
      </c>
      <c r="AE76" s="68">
        <f t="shared" si="60"/>
        <v>9</v>
      </c>
      <c r="AF76" s="69">
        <f t="shared" si="61"/>
        <v>11</v>
      </c>
      <c r="AG76" s="68">
        <f t="shared" si="62"/>
        <v>11</v>
      </c>
      <c r="AH76" s="69">
        <f t="shared" si="63"/>
        <v>1</v>
      </c>
    </row>
    <row r="77" spans="1:34" ht="15">
      <c r="A77" s="56" t="s">
        <v>40</v>
      </c>
      <c r="B77" s="88" t="str">
        <f>IF(B69&gt;"",B69,"")</f>
        <v>Julius Muinonen</v>
      </c>
      <c r="C77" s="88" t="str">
        <f>IF(B70&gt;"",B70,"")</f>
        <v>Jani Anttila</v>
      </c>
      <c r="D77" s="79"/>
      <c r="E77" s="57"/>
      <c r="F77" s="190">
        <v>9</v>
      </c>
      <c r="G77" s="191"/>
      <c r="H77" s="190">
        <v>12</v>
      </c>
      <c r="I77" s="191"/>
      <c r="J77" s="190">
        <v>7</v>
      </c>
      <c r="K77" s="191"/>
      <c r="L77" s="190"/>
      <c r="M77" s="191"/>
      <c r="N77" s="190"/>
      <c r="O77" s="191"/>
      <c r="P77" s="58">
        <f t="shared" si="50"/>
        <v>3</v>
      </c>
      <c r="Q77" s="59">
        <f t="shared" si="51"/>
        <v>0</v>
      </c>
      <c r="R77" s="112"/>
      <c r="S77" s="67"/>
      <c r="T77" s="61">
        <f t="shared" si="52"/>
        <v>36</v>
      </c>
      <c r="U77" s="62">
        <f t="shared" si="52"/>
        <v>28</v>
      </c>
      <c r="V77" s="63">
        <f t="shared" si="53"/>
        <v>8</v>
      </c>
      <c r="Y77" s="68">
        <f t="shared" si="54"/>
        <v>11</v>
      </c>
      <c r="Z77" s="69">
        <f t="shared" si="55"/>
        <v>9</v>
      </c>
      <c r="AA77" s="68">
        <f t="shared" si="56"/>
        <v>14</v>
      </c>
      <c r="AB77" s="69">
        <f t="shared" si="57"/>
        <v>12</v>
      </c>
      <c r="AC77" s="68">
        <f t="shared" si="58"/>
        <v>11</v>
      </c>
      <c r="AD77" s="69">
        <f t="shared" si="59"/>
        <v>7</v>
      </c>
      <c r="AE77" s="68">
        <f t="shared" si="60"/>
        <v>0</v>
      </c>
      <c r="AF77" s="69">
        <f t="shared" si="61"/>
        <v>0</v>
      </c>
      <c r="AG77" s="68">
        <f t="shared" si="62"/>
        <v>0</v>
      </c>
      <c r="AH77" s="69">
        <f t="shared" si="63"/>
        <v>0</v>
      </c>
    </row>
    <row r="78" spans="1:34" ht="15">
      <c r="A78" s="56" t="s">
        <v>41</v>
      </c>
      <c r="B78" s="88" t="str">
        <f>IF(B68&gt;"",B68,"")</f>
        <v>Ilkka Härmälä</v>
      </c>
      <c r="C78" s="88" t="str">
        <f>IF(B69&gt;"",B69,"")</f>
        <v>Julius Muinonen</v>
      </c>
      <c r="D78" s="80"/>
      <c r="E78" s="57"/>
      <c r="F78" s="183">
        <v>6</v>
      </c>
      <c r="G78" s="184"/>
      <c r="H78" s="183">
        <v>8</v>
      </c>
      <c r="I78" s="184"/>
      <c r="J78" s="187">
        <v>-5</v>
      </c>
      <c r="K78" s="184"/>
      <c r="L78" s="183">
        <v>-5</v>
      </c>
      <c r="M78" s="184"/>
      <c r="N78" s="183">
        <v>-6</v>
      </c>
      <c r="O78" s="184"/>
      <c r="P78" s="58">
        <f t="shared" si="50"/>
        <v>2</v>
      </c>
      <c r="Q78" s="59">
        <f t="shared" si="51"/>
        <v>3</v>
      </c>
      <c r="R78" s="112"/>
      <c r="S78" s="67"/>
      <c r="T78" s="61">
        <f t="shared" si="52"/>
        <v>38</v>
      </c>
      <c r="U78" s="62">
        <f t="shared" si="52"/>
        <v>47</v>
      </c>
      <c r="V78" s="63">
        <f t="shared" si="53"/>
        <v>-9</v>
      </c>
      <c r="Y78" s="68">
        <f t="shared" si="54"/>
        <v>11</v>
      </c>
      <c r="Z78" s="69">
        <f t="shared" si="55"/>
        <v>6</v>
      </c>
      <c r="AA78" s="68">
        <f t="shared" si="56"/>
        <v>11</v>
      </c>
      <c r="AB78" s="69">
        <f t="shared" si="57"/>
        <v>8</v>
      </c>
      <c r="AC78" s="68">
        <f t="shared" si="58"/>
        <v>5</v>
      </c>
      <c r="AD78" s="69">
        <f t="shared" si="59"/>
        <v>11</v>
      </c>
      <c r="AE78" s="68">
        <f t="shared" si="60"/>
        <v>5</v>
      </c>
      <c r="AF78" s="69">
        <f t="shared" si="61"/>
        <v>11</v>
      </c>
      <c r="AG78" s="68">
        <f t="shared" si="62"/>
        <v>6</v>
      </c>
      <c r="AH78" s="69">
        <f t="shared" si="63"/>
        <v>11</v>
      </c>
    </row>
    <row r="79" spans="1:34" ht="15.75" thickBot="1">
      <c r="A79" s="70" t="s">
        <v>42</v>
      </c>
      <c r="B79" s="90" t="str">
        <f>IF(B70&gt;"",B70,"")</f>
        <v>Jani Anttila</v>
      </c>
      <c r="C79" s="90" t="str">
        <f>IF(B71&gt;"",B71,"")</f>
        <v>Petri Keivaara</v>
      </c>
      <c r="D79" s="81"/>
      <c r="E79" s="71"/>
      <c r="F79" s="185">
        <v>-8</v>
      </c>
      <c r="G79" s="186"/>
      <c r="H79" s="185">
        <v>-8</v>
      </c>
      <c r="I79" s="186"/>
      <c r="J79" s="185">
        <v>-9</v>
      </c>
      <c r="K79" s="186"/>
      <c r="L79" s="185"/>
      <c r="M79" s="186"/>
      <c r="N79" s="185"/>
      <c r="O79" s="186"/>
      <c r="P79" s="72">
        <f t="shared" si="50"/>
        <v>0</v>
      </c>
      <c r="Q79" s="73">
        <f t="shared" si="51"/>
        <v>3</v>
      </c>
      <c r="R79" s="111"/>
      <c r="S79" s="16"/>
      <c r="T79" s="61">
        <f t="shared" si="52"/>
        <v>25</v>
      </c>
      <c r="U79" s="62">
        <f t="shared" si="52"/>
        <v>33</v>
      </c>
      <c r="V79" s="63">
        <f t="shared" si="53"/>
        <v>-8</v>
      </c>
      <c r="Y79" s="75">
        <f t="shared" si="54"/>
        <v>8</v>
      </c>
      <c r="Z79" s="76">
        <f t="shared" si="55"/>
        <v>11</v>
      </c>
      <c r="AA79" s="75">
        <f t="shared" si="56"/>
        <v>8</v>
      </c>
      <c r="AB79" s="76">
        <f t="shared" si="57"/>
        <v>11</v>
      </c>
      <c r="AC79" s="75">
        <f t="shared" si="58"/>
        <v>9</v>
      </c>
      <c r="AD79" s="76">
        <f t="shared" si="59"/>
        <v>11</v>
      </c>
      <c r="AE79" s="75">
        <f t="shared" si="60"/>
        <v>0</v>
      </c>
      <c r="AF79" s="76">
        <f t="shared" si="61"/>
        <v>0</v>
      </c>
      <c r="AG79" s="75">
        <f t="shared" si="62"/>
        <v>0</v>
      </c>
      <c r="AH79" s="76">
        <f t="shared" si="63"/>
        <v>0</v>
      </c>
    </row>
    <row r="80" spans="2:3" ht="15.75" thickBot="1" thickTop="1">
      <c r="B80" s="91"/>
      <c r="C80" s="91"/>
    </row>
    <row r="81" spans="1:19" ht="15.75" thickTop="1">
      <c r="A81" s="3"/>
      <c r="B81" s="92" t="s">
        <v>57</v>
      </c>
      <c r="C81" s="93"/>
      <c r="D81" s="5"/>
      <c r="E81" s="5"/>
      <c r="F81" s="6"/>
      <c r="G81" s="5"/>
      <c r="H81" s="7" t="s">
        <v>4</v>
      </c>
      <c r="I81" s="8"/>
      <c r="J81" s="208" t="s">
        <v>54</v>
      </c>
      <c r="K81" s="209"/>
      <c r="L81" s="209"/>
      <c r="M81" s="210"/>
      <c r="N81" s="9" t="s">
        <v>5</v>
      </c>
      <c r="O81" s="10"/>
      <c r="P81" s="211" t="s">
        <v>62</v>
      </c>
      <c r="Q81" s="212"/>
      <c r="R81" s="212"/>
      <c r="S81" s="213"/>
    </row>
    <row r="82" spans="1:19" ht="15.75" thickBot="1">
      <c r="A82" s="11"/>
      <c r="B82" s="94" t="s">
        <v>55</v>
      </c>
      <c r="C82" s="95" t="s">
        <v>6</v>
      </c>
      <c r="D82" s="214">
        <v>6</v>
      </c>
      <c r="E82" s="215"/>
      <c r="F82" s="216"/>
      <c r="G82" s="217" t="s">
        <v>7</v>
      </c>
      <c r="H82" s="218"/>
      <c r="I82" s="218"/>
      <c r="J82" s="219">
        <v>39536</v>
      </c>
      <c r="K82" s="219"/>
      <c r="L82" s="219"/>
      <c r="M82" s="220"/>
      <c r="N82" s="14" t="s">
        <v>8</v>
      </c>
      <c r="O82" s="15"/>
      <c r="P82" s="221">
        <v>0.375</v>
      </c>
      <c r="Q82" s="222"/>
      <c r="R82" s="222"/>
      <c r="S82" s="223"/>
    </row>
    <row r="83" spans="1:22" ht="15" thickTop="1">
      <c r="A83" s="18"/>
      <c r="B83" s="96" t="s">
        <v>13</v>
      </c>
      <c r="C83" s="97" t="s">
        <v>0</v>
      </c>
      <c r="D83" s="202" t="s">
        <v>14</v>
      </c>
      <c r="E83" s="203"/>
      <c r="F83" s="202" t="s">
        <v>15</v>
      </c>
      <c r="G83" s="203"/>
      <c r="H83" s="202" t="s">
        <v>16</v>
      </c>
      <c r="I83" s="203"/>
      <c r="J83" s="202" t="s">
        <v>17</v>
      </c>
      <c r="K83" s="203"/>
      <c r="L83" s="202"/>
      <c r="M83" s="203"/>
      <c r="N83" s="21" t="s">
        <v>18</v>
      </c>
      <c r="O83" s="22" t="s">
        <v>19</v>
      </c>
      <c r="P83" s="23" t="s">
        <v>20</v>
      </c>
      <c r="Q83" s="24"/>
      <c r="R83" s="204" t="s">
        <v>21</v>
      </c>
      <c r="S83" s="205"/>
      <c r="T83" s="206" t="s">
        <v>22</v>
      </c>
      <c r="U83" s="207"/>
      <c r="V83" s="25" t="s">
        <v>23</v>
      </c>
    </row>
    <row r="84" spans="1:22" ht="15">
      <c r="A84" s="26">
        <v>51</v>
      </c>
      <c r="B84" s="82" t="s">
        <v>261</v>
      </c>
      <c r="C84" s="83" t="s">
        <v>45</v>
      </c>
      <c r="D84" s="27"/>
      <c r="E84" s="28"/>
      <c r="F84" s="29">
        <f>+P94</f>
        <v>3</v>
      </c>
      <c r="G84" s="30">
        <f>+Q94</f>
        <v>1</v>
      </c>
      <c r="H84" s="29">
        <f>P90</f>
        <v>2</v>
      </c>
      <c r="I84" s="30">
        <f>Q90</f>
        <v>3</v>
      </c>
      <c r="J84" s="29">
        <f>P92</f>
        <v>3</v>
      </c>
      <c r="K84" s="30">
        <f>Q92</f>
        <v>0</v>
      </c>
      <c r="L84" s="29"/>
      <c r="M84" s="30"/>
      <c r="N84" s="31">
        <f>IF(SUM(D84:M84)=0,"",COUNTIF(E84:E87,"3"))</f>
        <v>2</v>
      </c>
      <c r="O84" s="32">
        <f>IF(SUM(E84:N84)=0,"",COUNTIF(D84:D87,"3"))</f>
        <v>1</v>
      </c>
      <c r="P84" s="33">
        <f>IF(SUM(D84:M84)=0,"",SUM(E84:E87))</f>
        <v>8</v>
      </c>
      <c r="Q84" s="34">
        <f>IF(SUM(D84:M84)=0,"",SUM(D84:D87))</f>
        <v>4</v>
      </c>
      <c r="R84" s="195">
        <v>2</v>
      </c>
      <c r="S84" s="196"/>
      <c r="T84" s="35">
        <f>+T90+T92+T94</f>
        <v>127</v>
      </c>
      <c r="U84" s="35">
        <f>+U90+U92+U94</f>
        <v>97</v>
      </c>
      <c r="V84" s="36">
        <f>+T84-U84</f>
        <v>30</v>
      </c>
    </row>
    <row r="85" spans="1:22" ht="15">
      <c r="A85" s="37">
        <v>85</v>
      </c>
      <c r="B85" s="82" t="s">
        <v>228</v>
      </c>
      <c r="C85" s="83" t="s">
        <v>78</v>
      </c>
      <c r="D85" s="38">
        <f>+Q94</f>
        <v>1</v>
      </c>
      <c r="E85" s="39">
        <f>+P94</f>
        <v>3</v>
      </c>
      <c r="F85" s="40"/>
      <c r="G85" s="41"/>
      <c r="H85" s="38">
        <f>P93</f>
        <v>1</v>
      </c>
      <c r="I85" s="39">
        <f>Q93</f>
        <v>3</v>
      </c>
      <c r="J85" s="38">
        <f>P91</f>
        <v>3</v>
      </c>
      <c r="K85" s="39">
        <f>Q91</f>
        <v>0</v>
      </c>
      <c r="L85" s="38"/>
      <c r="M85" s="39"/>
      <c r="N85" s="31">
        <f>IF(SUM(D85:M85)=0,"",COUNTIF(G84:G87,"3"))</f>
        <v>1</v>
      </c>
      <c r="O85" s="32">
        <f>IF(SUM(E85:N85)=0,"",COUNTIF(F84:F87,"3"))</f>
        <v>2</v>
      </c>
      <c r="P85" s="33">
        <f>IF(SUM(D85:M85)=0,"",SUM(G84:G87))</f>
        <v>5</v>
      </c>
      <c r="Q85" s="34">
        <f>IF(SUM(D85:M85)=0,"",SUM(F84:F87))</f>
        <v>6</v>
      </c>
      <c r="R85" s="195">
        <v>3</v>
      </c>
      <c r="S85" s="196"/>
      <c r="T85" s="35">
        <f>+T91+T93+U94</f>
        <v>102</v>
      </c>
      <c r="U85" s="35">
        <f>+U91+U93+T94</f>
        <v>106</v>
      </c>
      <c r="V85" s="36">
        <f>+T85-U85</f>
        <v>-4</v>
      </c>
    </row>
    <row r="86" spans="1:22" ht="15">
      <c r="A86" s="37">
        <v>128</v>
      </c>
      <c r="B86" s="82" t="s">
        <v>227</v>
      </c>
      <c r="C86" s="83" t="s">
        <v>26</v>
      </c>
      <c r="D86" s="38">
        <f>+Q90</f>
        <v>3</v>
      </c>
      <c r="E86" s="39">
        <f>+P90</f>
        <v>2</v>
      </c>
      <c r="F86" s="38">
        <f>Q93</f>
        <v>3</v>
      </c>
      <c r="G86" s="39">
        <f>P93</f>
        <v>1</v>
      </c>
      <c r="H86" s="40"/>
      <c r="I86" s="41"/>
      <c r="J86" s="38">
        <f>P95</f>
        <v>3</v>
      </c>
      <c r="K86" s="39">
        <f>Q95</f>
        <v>2</v>
      </c>
      <c r="L86" s="38"/>
      <c r="M86" s="39"/>
      <c r="N86" s="31">
        <f>IF(SUM(D86:M86)=0,"",COUNTIF(I84:I87,"3"))</f>
        <v>3</v>
      </c>
      <c r="O86" s="32">
        <f>IF(SUM(E86:N86)=0,"",COUNTIF(H84:H87,"3"))</f>
        <v>0</v>
      </c>
      <c r="P86" s="33">
        <f>IF(SUM(D86:M86)=0,"",SUM(I84:I87))</f>
        <v>9</v>
      </c>
      <c r="Q86" s="34">
        <f>IF(SUM(D86:M86)=0,"",SUM(H84:H87))</f>
        <v>5</v>
      </c>
      <c r="R86" s="195">
        <v>1</v>
      </c>
      <c r="S86" s="196"/>
      <c r="T86" s="35">
        <f>+U90+U93+T95</f>
        <v>129</v>
      </c>
      <c r="U86" s="35">
        <f>+T90+T93+U95</f>
        <v>129</v>
      </c>
      <c r="V86" s="36">
        <f>+T86-U86</f>
        <v>0</v>
      </c>
    </row>
    <row r="87" spans="1:22" ht="15.75" thickBot="1">
      <c r="A87" s="37">
        <v>187</v>
      </c>
      <c r="B87" s="84" t="s">
        <v>229</v>
      </c>
      <c r="C87" s="83" t="s">
        <v>82</v>
      </c>
      <c r="D87" s="38">
        <f>Q92</f>
        <v>0</v>
      </c>
      <c r="E87" s="39">
        <f>P92</f>
        <v>3</v>
      </c>
      <c r="F87" s="38">
        <f>Q91</f>
        <v>0</v>
      </c>
      <c r="G87" s="39">
        <f>P91</f>
        <v>3</v>
      </c>
      <c r="H87" s="38">
        <f>Q95</f>
        <v>2</v>
      </c>
      <c r="I87" s="39">
        <f>P95</f>
        <v>3</v>
      </c>
      <c r="J87" s="40"/>
      <c r="K87" s="41"/>
      <c r="L87" s="38"/>
      <c r="M87" s="39"/>
      <c r="N87" s="31">
        <f>IF(SUM(D87:M87)=0,"",COUNTIF(K84:K87,"3"))</f>
        <v>0</v>
      </c>
      <c r="O87" s="32">
        <f>IF(SUM(E87:N87)=0,"",COUNTIF(J84:J87,"3"))</f>
        <v>3</v>
      </c>
      <c r="P87" s="33">
        <f>IF(SUM(D87:M88)=0,"",SUM(K84:K87))</f>
        <v>2</v>
      </c>
      <c r="Q87" s="34">
        <f>IF(SUM(D87:M87)=0,"",SUM(J84:J87))</f>
        <v>9</v>
      </c>
      <c r="R87" s="195">
        <v>4</v>
      </c>
      <c r="S87" s="196"/>
      <c r="T87" s="35">
        <f>+U91+U92+U95</f>
        <v>89</v>
      </c>
      <c r="U87" s="35">
        <f>+T91+T92+T95</f>
        <v>115</v>
      </c>
      <c r="V87" s="36">
        <f>+T87-U87</f>
        <v>-26</v>
      </c>
    </row>
    <row r="88" spans="1:24" ht="15" thickTop="1">
      <c r="A88" s="42"/>
      <c r="B88" s="43" t="s">
        <v>44</v>
      </c>
      <c r="C88" s="85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5"/>
      <c r="S88" s="46"/>
      <c r="T88" s="47"/>
      <c r="U88" s="48" t="s">
        <v>28</v>
      </c>
      <c r="V88" s="49">
        <f>SUM(V84:V87)</f>
        <v>0</v>
      </c>
      <c r="W88" s="48" t="str">
        <f>IF(V88=0,"OK","Virhe")</f>
        <v>OK</v>
      </c>
      <c r="X88" s="50"/>
    </row>
    <row r="89" spans="1:22" ht="15" thickBot="1">
      <c r="A89" s="51"/>
      <c r="B89" s="86" t="s">
        <v>29</v>
      </c>
      <c r="C89" s="87"/>
      <c r="D89" s="77"/>
      <c r="E89" s="78"/>
      <c r="F89" s="197" t="s">
        <v>30</v>
      </c>
      <c r="G89" s="198"/>
      <c r="H89" s="199" t="s">
        <v>31</v>
      </c>
      <c r="I89" s="198"/>
      <c r="J89" s="199" t="s">
        <v>32</v>
      </c>
      <c r="K89" s="198"/>
      <c r="L89" s="199" t="s">
        <v>33</v>
      </c>
      <c r="M89" s="198"/>
      <c r="N89" s="199" t="s">
        <v>34</v>
      </c>
      <c r="O89" s="198"/>
      <c r="P89" s="200" t="s">
        <v>35</v>
      </c>
      <c r="Q89" s="201"/>
      <c r="S89" s="53"/>
      <c r="T89" s="54" t="s">
        <v>22</v>
      </c>
      <c r="U89" s="55"/>
      <c r="V89" s="25" t="s">
        <v>23</v>
      </c>
    </row>
    <row r="90" spans="1:34" ht="15">
      <c r="A90" s="56" t="s">
        <v>36</v>
      </c>
      <c r="B90" s="88" t="str">
        <f>IF(B84&gt;"",B84,"")</f>
        <v>Ismo Lallo</v>
      </c>
      <c r="C90" s="88" t="str">
        <f>IF(B86&gt;"",B86,"")</f>
        <v>Simo Kuutti</v>
      </c>
      <c r="D90" s="79"/>
      <c r="E90" s="57"/>
      <c r="F90" s="193">
        <v>4</v>
      </c>
      <c r="G90" s="194"/>
      <c r="H90" s="190">
        <v>-11</v>
      </c>
      <c r="I90" s="191"/>
      <c r="J90" s="190">
        <v>2</v>
      </c>
      <c r="K90" s="191"/>
      <c r="L90" s="190">
        <v>-9</v>
      </c>
      <c r="M90" s="191"/>
      <c r="N90" s="192">
        <v>-8</v>
      </c>
      <c r="O90" s="191"/>
      <c r="P90" s="58">
        <f aca="true" t="shared" si="64" ref="P90:P95">IF(COUNT(F90:N90)=0,"",COUNTIF(F90:N90,"&gt;=0"))</f>
        <v>2</v>
      </c>
      <c r="Q90" s="59">
        <f aca="true" t="shared" si="65" ref="Q90:Q95">IF(COUNT(F90:N90)=0,"",(IF(LEFT(F90,1)="-",1,0)+IF(LEFT(H90,1)="-",1,0)+IF(LEFT(J90,1)="-",1,0)+IF(LEFT(L90,1)="-",1,0)+IF(LEFT(N90,1)="-",1,0)))</f>
        <v>3</v>
      </c>
      <c r="R90" s="112"/>
      <c r="S90" s="60"/>
      <c r="T90" s="61">
        <f aca="true" t="shared" si="66" ref="T90:U95">+Y90+AA90+AC90+AE90+AG90</f>
        <v>50</v>
      </c>
      <c r="U90" s="62">
        <f t="shared" si="66"/>
        <v>41</v>
      </c>
      <c r="V90" s="63">
        <f aca="true" t="shared" si="67" ref="V90:V95">+T90-U90</f>
        <v>9</v>
      </c>
      <c r="Y90" s="64">
        <f>IF(F90="",0,IF(LEFT(F90,1)="-",ABS(F90),(IF(F90&gt;9,F90+2,11))))</f>
        <v>11</v>
      </c>
      <c r="Z90" s="65">
        <f aca="true" t="shared" si="68" ref="Z90:Z95">IF(F90="",0,IF(LEFT(F90,1)="-",(IF(ABS(F90)&gt;9,(ABS(F90)+2),11)),F90))</f>
        <v>4</v>
      </c>
      <c r="AA90" s="64">
        <f>IF(H90="",0,IF(LEFT(H90,1)="-",ABS(H90),(IF(H90&gt;9,H90+2,11))))</f>
        <v>11</v>
      </c>
      <c r="AB90" s="65">
        <f aca="true" t="shared" si="69" ref="AB90:AB95">IF(H90="",0,IF(LEFT(H90,1)="-",(IF(ABS(H90)&gt;9,(ABS(H90)+2),11)),H90))</f>
        <v>13</v>
      </c>
      <c r="AC90" s="64">
        <f>IF(J90="",0,IF(LEFT(J90,1)="-",ABS(J90),(IF(J90&gt;9,J90+2,11))))</f>
        <v>11</v>
      </c>
      <c r="AD90" s="65">
        <f aca="true" t="shared" si="70" ref="AD90:AD95">IF(J90="",0,IF(LEFT(J90,1)="-",(IF(ABS(J90)&gt;9,(ABS(J90)+2),11)),J90))</f>
        <v>2</v>
      </c>
      <c r="AE90" s="64">
        <f>IF(L90="",0,IF(LEFT(L90,1)="-",ABS(L90),(IF(L90&gt;9,L90+2,11))))</f>
        <v>9</v>
      </c>
      <c r="AF90" s="65">
        <f aca="true" t="shared" si="71" ref="AF90:AF95">IF(L90="",0,IF(LEFT(L90,1)="-",(IF(ABS(L90)&gt;9,(ABS(L90)+2),11)),L90))</f>
        <v>11</v>
      </c>
      <c r="AG90" s="64">
        <f aca="true" t="shared" si="72" ref="AG90:AG95">IF(N90="",0,IF(LEFT(N90,1)="-",ABS(N90),(IF(N90&gt;9,N90+2,11))))</f>
        <v>8</v>
      </c>
      <c r="AH90" s="65">
        <f aca="true" t="shared" si="73" ref="AH90:AH95">IF(N90="",0,IF(LEFT(N90,1)="-",(IF(ABS(N90)&gt;9,(ABS(N90)+2),11)),N90))</f>
        <v>11</v>
      </c>
    </row>
    <row r="91" spans="1:34" ht="15">
      <c r="A91" s="56" t="s">
        <v>37</v>
      </c>
      <c r="B91" s="88" t="str">
        <f>IF(B85&gt;"",B85,"")</f>
        <v>Teemu Oinas</v>
      </c>
      <c r="C91" s="88" t="str">
        <f>IF(B87&gt;"",B87,"")</f>
        <v>Håkan Nyberg</v>
      </c>
      <c r="D91" s="80"/>
      <c r="E91" s="57"/>
      <c r="F91" s="183">
        <v>9</v>
      </c>
      <c r="G91" s="184"/>
      <c r="H91" s="183">
        <v>6</v>
      </c>
      <c r="I91" s="184"/>
      <c r="J91" s="183">
        <v>8</v>
      </c>
      <c r="K91" s="184"/>
      <c r="L91" s="183"/>
      <c r="M91" s="184"/>
      <c r="N91" s="183"/>
      <c r="O91" s="184"/>
      <c r="P91" s="58">
        <f t="shared" si="64"/>
        <v>3</v>
      </c>
      <c r="Q91" s="59">
        <f t="shared" si="65"/>
        <v>0</v>
      </c>
      <c r="R91" s="112"/>
      <c r="S91" s="67"/>
      <c r="T91" s="61">
        <f t="shared" si="66"/>
        <v>33</v>
      </c>
      <c r="U91" s="62">
        <f t="shared" si="66"/>
        <v>23</v>
      </c>
      <c r="V91" s="63">
        <f t="shared" si="67"/>
        <v>10</v>
      </c>
      <c r="Y91" s="68">
        <f>IF(F91="",0,IF(LEFT(F91,1)="-",ABS(F91),(IF(F91&gt;9,F91+2,11))))</f>
        <v>11</v>
      </c>
      <c r="Z91" s="69">
        <f t="shared" si="68"/>
        <v>9</v>
      </c>
      <c r="AA91" s="68">
        <f>IF(H91="",0,IF(LEFT(H91,1)="-",ABS(H91),(IF(H91&gt;9,H91+2,11))))</f>
        <v>11</v>
      </c>
      <c r="AB91" s="69">
        <f t="shared" si="69"/>
        <v>6</v>
      </c>
      <c r="AC91" s="68">
        <f>IF(J91="",0,IF(LEFT(J91,1)="-",ABS(J91),(IF(J91&gt;9,J91+2,11))))</f>
        <v>11</v>
      </c>
      <c r="AD91" s="69">
        <f t="shared" si="70"/>
        <v>8</v>
      </c>
      <c r="AE91" s="68">
        <f>IF(L91="",0,IF(LEFT(L91,1)="-",ABS(L91),(IF(L91&gt;9,L91+2,11))))</f>
        <v>0</v>
      </c>
      <c r="AF91" s="69">
        <f t="shared" si="71"/>
        <v>0</v>
      </c>
      <c r="AG91" s="68">
        <f t="shared" si="72"/>
        <v>0</v>
      </c>
      <c r="AH91" s="69">
        <f t="shared" si="73"/>
        <v>0</v>
      </c>
    </row>
    <row r="92" spans="1:34" ht="15.75" thickBot="1">
      <c r="A92" s="56" t="s">
        <v>38</v>
      </c>
      <c r="B92" s="89" t="str">
        <f>IF(B84&gt;"",B84,"")</f>
        <v>Ismo Lallo</v>
      </c>
      <c r="C92" s="89" t="str">
        <f>IF(B87&gt;"",B87,"")</f>
        <v>Håkan Nyberg</v>
      </c>
      <c r="D92" s="77"/>
      <c r="E92" s="52"/>
      <c r="F92" s="188">
        <v>7</v>
      </c>
      <c r="G92" s="189"/>
      <c r="H92" s="188">
        <v>6</v>
      </c>
      <c r="I92" s="189"/>
      <c r="J92" s="188">
        <v>8</v>
      </c>
      <c r="K92" s="189"/>
      <c r="L92" s="188"/>
      <c r="M92" s="189"/>
      <c r="N92" s="188"/>
      <c r="O92" s="189"/>
      <c r="P92" s="58">
        <f t="shared" si="64"/>
        <v>3</v>
      </c>
      <c r="Q92" s="59">
        <f t="shared" si="65"/>
        <v>0</v>
      </c>
      <c r="R92" s="112"/>
      <c r="S92" s="67"/>
      <c r="T92" s="61">
        <f t="shared" si="66"/>
        <v>33</v>
      </c>
      <c r="U92" s="62">
        <f t="shared" si="66"/>
        <v>21</v>
      </c>
      <c r="V92" s="63">
        <f t="shared" si="67"/>
        <v>12</v>
      </c>
      <c r="Y92" s="68">
        <f aca="true" t="shared" si="74" ref="Y92:AE95">IF(F92="",0,IF(LEFT(F92,1)="-",ABS(F92),(IF(F92&gt;9,F92+2,11))))</f>
        <v>11</v>
      </c>
      <c r="Z92" s="69">
        <f t="shared" si="68"/>
        <v>7</v>
      </c>
      <c r="AA92" s="68">
        <f t="shared" si="74"/>
        <v>11</v>
      </c>
      <c r="AB92" s="69">
        <f t="shared" si="69"/>
        <v>6</v>
      </c>
      <c r="AC92" s="68">
        <f t="shared" si="74"/>
        <v>11</v>
      </c>
      <c r="AD92" s="69">
        <f t="shared" si="70"/>
        <v>8</v>
      </c>
      <c r="AE92" s="68">
        <f t="shared" si="74"/>
        <v>0</v>
      </c>
      <c r="AF92" s="69">
        <f t="shared" si="71"/>
        <v>0</v>
      </c>
      <c r="AG92" s="68">
        <f t="shared" si="72"/>
        <v>0</v>
      </c>
      <c r="AH92" s="69">
        <f t="shared" si="73"/>
        <v>0</v>
      </c>
    </row>
    <row r="93" spans="1:34" ht="15">
      <c r="A93" s="56" t="s">
        <v>40</v>
      </c>
      <c r="B93" s="88" t="str">
        <f>IF(B85&gt;"",B85,"")</f>
        <v>Teemu Oinas</v>
      </c>
      <c r="C93" s="88" t="str">
        <f>IF(B86&gt;"",B86,"")</f>
        <v>Simo Kuutti</v>
      </c>
      <c r="D93" s="79"/>
      <c r="E93" s="57"/>
      <c r="F93" s="190">
        <v>6</v>
      </c>
      <c r="G93" s="191"/>
      <c r="H93" s="190">
        <v>-8</v>
      </c>
      <c r="I93" s="191"/>
      <c r="J93" s="190">
        <v>-7</v>
      </c>
      <c r="K93" s="191"/>
      <c r="L93" s="190">
        <v>-8</v>
      </c>
      <c r="M93" s="191"/>
      <c r="N93" s="190"/>
      <c r="O93" s="191"/>
      <c r="P93" s="58">
        <f t="shared" si="64"/>
        <v>1</v>
      </c>
      <c r="Q93" s="59">
        <f t="shared" si="65"/>
        <v>3</v>
      </c>
      <c r="R93" s="112"/>
      <c r="S93" s="67"/>
      <c r="T93" s="61">
        <f t="shared" si="66"/>
        <v>34</v>
      </c>
      <c r="U93" s="62">
        <f t="shared" si="66"/>
        <v>39</v>
      </c>
      <c r="V93" s="63">
        <f t="shared" si="67"/>
        <v>-5</v>
      </c>
      <c r="Y93" s="68">
        <f t="shared" si="74"/>
        <v>11</v>
      </c>
      <c r="Z93" s="69">
        <f t="shared" si="68"/>
        <v>6</v>
      </c>
      <c r="AA93" s="68">
        <f t="shared" si="74"/>
        <v>8</v>
      </c>
      <c r="AB93" s="69">
        <f t="shared" si="69"/>
        <v>11</v>
      </c>
      <c r="AC93" s="68">
        <f t="shared" si="74"/>
        <v>7</v>
      </c>
      <c r="AD93" s="69">
        <f t="shared" si="70"/>
        <v>11</v>
      </c>
      <c r="AE93" s="68">
        <f t="shared" si="74"/>
        <v>8</v>
      </c>
      <c r="AF93" s="69">
        <f t="shared" si="71"/>
        <v>11</v>
      </c>
      <c r="AG93" s="68">
        <f t="shared" si="72"/>
        <v>0</v>
      </c>
      <c r="AH93" s="69">
        <f t="shared" si="73"/>
        <v>0</v>
      </c>
    </row>
    <row r="94" spans="1:34" ht="15">
      <c r="A94" s="56" t="s">
        <v>41</v>
      </c>
      <c r="B94" s="88" t="str">
        <f>IF(B84&gt;"",B84,"")</f>
        <v>Ismo Lallo</v>
      </c>
      <c r="C94" s="88" t="str">
        <f>IF(B85&gt;"",B85,"")</f>
        <v>Teemu Oinas</v>
      </c>
      <c r="D94" s="80"/>
      <c r="E94" s="57"/>
      <c r="F94" s="183">
        <v>6</v>
      </c>
      <c r="G94" s="184"/>
      <c r="H94" s="183">
        <v>9</v>
      </c>
      <c r="I94" s="184"/>
      <c r="J94" s="187">
        <v>-11</v>
      </c>
      <c r="K94" s="184"/>
      <c r="L94" s="183">
        <v>7</v>
      </c>
      <c r="M94" s="184"/>
      <c r="N94" s="183"/>
      <c r="O94" s="184"/>
      <c r="P94" s="58">
        <f t="shared" si="64"/>
        <v>3</v>
      </c>
      <c r="Q94" s="59">
        <f t="shared" si="65"/>
        <v>1</v>
      </c>
      <c r="R94" s="112"/>
      <c r="S94" s="67"/>
      <c r="T94" s="61">
        <f t="shared" si="66"/>
        <v>44</v>
      </c>
      <c r="U94" s="62">
        <f t="shared" si="66"/>
        <v>35</v>
      </c>
      <c r="V94" s="63">
        <f t="shared" si="67"/>
        <v>9</v>
      </c>
      <c r="Y94" s="68">
        <f t="shared" si="74"/>
        <v>11</v>
      </c>
      <c r="Z94" s="69">
        <f t="shared" si="68"/>
        <v>6</v>
      </c>
      <c r="AA94" s="68">
        <f t="shared" si="74"/>
        <v>11</v>
      </c>
      <c r="AB94" s="69">
        <f t="shared" si="69"/>
        <v>9</v>
      </c>
      <c r="AC94" s="68">
        <f t="shared" si="74"/>
        <v>11</v>
      </c>
      <c r="AD94" s="69">
        <f t="shared" si="70"/>
        <v>13</v>
      </c>
      <c r="AE94" s="68">
        <f t="shared" si="74"/>
        <v>11</v>
      </c>
      <c r="AF94" s="69">
        <f t="shared" si="71"/>
        <v>7</v>
      </c>
      <c r="AG94" s="68">
        <f t="shared" si="72"/>
        <v>0</v>
      </c>
      <c r="AH94" s="69">
        <f t="shared" si="73"/>
        <v>0</v>
      </c>
    </row>
    <row r="95" spans="1:34" ht="15.75" thickBot="1">
      <c r="A95" s="70" t="s">
        <v>42</v>
      </c>
      <c r="B95" s="90" t="str">
        <f>IF(B86&gt;"",B86,"")</f>
        <v>Simo Kuutti</v>
      </c>
      <c r="C95" s="90" t="str">
        <f>IF(B87&gt;"",B87,"")</f>
        <v>Håkan Nyberg</v>
      </c>
      <c r="D95" s="81"/>
      <c r="E95" s="71"/>
      <c r="F95" s="185">
        <v>13</v>
      </c>
      <c r="G95" s="186"/>
      <c r="H95" s="185">
        <v>6</v>
      </c>
      <c r="I95" s="186"/>
      <c r="J95" s="185">
        <v>-9</v>
      </c>
      <c r="K95" s="186"/>
      <c r="L95" s="185">
        <v>-3</v>
      </c>
      <c r="M95" s="186"/>
      <c r="N95" s="185">
        <v>4</v>
      </c>
      <c r="O95" s="186"/>
      <c r="P95" s="72">
        <f t="shared" si="64"/>
        <v>3</v>
      </c>
      <c r="Q95" s="73">
        <f t="shared" si="65"/>
        <v>2</v>
      </c>
      <c r="R95" s="111"/>
      <c r="S95" s="16"/>
      <c r="T95" s="61">
        <f t="shared" si="66"/>
        <v>49</v>
      </c>
      <c r="U95" s="62">
        <f t="shared" si="66"/>
        <v>45</v>
      </c>
      <c r="V95" s="63">
        <f t="shared" si="67"/>
        <v>4</v>
      </c>
      <c r="Y95" s="75">
        <f t="shared" si="74"/>
        <v>15</v>
      </c>
      <c r="Z95" s="76">
        <f t="shared" si="68"/>
        <v>13</v>
      </c>
      <c r="AA95" s="75">
        <f t="shared" si="74"/>
        <v>11</v>
      </c>
      <c r="AB95" s="76">
        <f t="shared" si="69"/>
        <v>6</v>
      </c>
      <c r="AC95" s="75">
        <f t="shared" si="74"/>
        <v>9</v>
      </c>
      <c r="AD95" s="76">
        <f t="shared" si="70"/>
        <v>11</v>
      </c>
      <c r="AE95" s="75">
        <f t="shared" si="74"/>
        <v>3</v>
      </c>
      <c r="AF95" s="76">
        <f t="shared" si="71"/>
        <v>11</v>
      </c>
      <c r="AG95" s="75">
        <f t="shared" si="72"/>
        <v>11</v>
      </c>
      <c r="AH95" s="76">
        <f t="shared" si="73"/>
        <v>4</v>
      </c>
    </row>
    <row r="96" spans="2:3" ht="15.75" thickBot="1" thickTop="1">
      <c r="B96" s="91"/>
      <c r="C96" s="91"/>
    </row>
    <row r="97" spans="1:19" ht="15.75" thickTop="1">
      <c r="A97" s="3"/>
      <c r="B97" s="92" t="s">
        <v>57</v>
      </c>
      <c r="C97" s="93"/>
      <c r="D97" s="5"/>
      <c r="E97" s="5"/>
      <c r="F97" s="6"/>
      <c r="G97" s="5"/>
      <c r="H97" s="7" t="s">
        <v>4</v>
      </c>
      <c r="I97" s="8"/>
      <c r="J97" s="208" t="s">
        <v>54</v>
      </c>
      <c r="K97" s="209"/>
      <c r="L97" s="209"/>
      <c r="M97" s="210"/>
      <c r="N97" s="9" t="s">
        <v>5</v>
      </c>
      <c r="O97" s="10"/>
      <c r="P97" s="211" t="s">
        <v>63</v>
      </c>
      <c r="Q97" s="212"/>
      <c r="R97" s="212"/>
      <c r="S97" s="213"/>
    </row>
    <row r="98" spans="1:19" ht="15.75" thickBot="1">
      <c r="A98" s="11"/>
      <c r="B98" s="94" t="s">
        <v>55</v>
      </c>
      <c r="C98" s="95" t="s">
        <v>6</v>
      </c>
      <c r="D98" s="214">
        <v>7</v>
      </c>
      <c r="E98" s="215"/>
      <c r="F98" s="216"/>
      <c r="G98" s="217" t="s">
        <v>7</v>
      </c>
      <c r="H98" s="218"/>
      <c r="I98" s="218"/>
      <c r="J98" s="219">
        <v>39536</v>
      </c>
      <c r="K98" s="219"/>
      <c r="L98" s="219"/>
      <c r="M98" s="220"/>
      <c r="N98" s="14" t="s">
        <v>8</v>
      </c>
      <c r="O98" s="15"/>
      <c r="P98" s="221">
        <v>0.375</v>
      </c>
      <c r="Q98" s="222"/>
      <c r="R98" s="222"/>
      <c r="S98" s="223"/>
    </row>
    <row r="99" spans="1:22" ht="15" thickTop="1">
      <c r="A99" s="18"/>
      <c r="B99" s="96" t="s">
        <v>13</v>
      </c>
      <c r="C99" s="97" t="s">
        <v>0</v>
      </c>
      <c r="D99" s="202" t="s">
        <v>14</v>
      </c>
      <c r="E99" s="203"/>
      <c r="F99" s="202" t="s">
        <v>15</v>
      </c>
      <c r="G99" s="203"/>
      <c r="H99" s="202" t="s">
        <v>16</v>
      </c>
      <c r="I99" s="203"/>
      <c r="J99" s="202" t="s">
        <v>17</v>
      </c>
      <c r="K99" s="203"/>
      <c r="L99" s="202"/>
      <c r="M99" s="203"/>
      <c r="N99" s="21" t="s">
        <v>18</v>
      </c>
      <c r="O99" s="22" t="s">
        <v>19</v>
      </c>
      <c r="P99" s="23" t="s">
        <v>20</v>
      </c>
      <c r="Q99" s="24"/>
      <c r="R99" s="204" t="s">
        <v>21</v>
      </c>
      <c r="S99" s="205"/>
      <c r="T99" s="206" t="s">
        <v>22</v>
      </c>
      <c r="U99" s="207"/>
      <c r="V99" s="25" t="s">
        <v>23</v>
      </c>
    </row>
    <row r="100" spans="1:22" ht="15">
      <c r="A100" s="26">
        <v>53</v>
      </c>
      <c r="B100" s="82" t="s">
        <v>76</v>
      </c>
      <c r="C100" s="83" t="s">
        <v>45</v>
      </c>
      <c r="D100" s="27"/>
      <c r="E100" s="28"/>
      <c r="F100" s="29">
        <f>+P110</f>
      </c>
      <c r="G100" s="30">
        <f>+Q110</f>
      </c>
      <c r="H100" s="29">
        <f>P106</f>
      </c>
      <c r="I100" s="30">
        <f>Q106</f>
      </c>
      <c r="J100" s="29">
        <f>P108</f>
      </c>
      <c r="K100" s="30">
        <f>Q108</f>
      </c>
      <c r="L100" s="29"/>
      <c r="M100" s="30"/>
      <c r="N100" s="31">
        <f>IF(SUM(D100:M100)=0,"",COUNTIF(E100:E103,"3"))</f>
      </c>
      <c r="O100" s="32">
        <f>IF(SUM(E100:N100)=0,"",COUNTIF(D100:D103,"3"))</f>
      </c>
      <c r="P100" s="33">
        <f>IF(SUM(D100:M100)=0,"",SUM(E100:E103))</f>
      </c>
      <c r="Q100" s="34">
        <f>IF(SUM(D100:M100)=0,"",SUM(D100:D103))</f>
      </c>
      <c r="R100" s="195"/>
      <c r="S100" s="196"/>
      <c r="T100" s="35">
        <f>+T106+T108+T110</f>
        <v>0</v>
      </c>
      <c r="U100" s="35">
        <f>+U106+U108+U110</f>
        <v>0</v>
      </c>
      <c r="V100" s="36">
        <f>+T100-U100</f>
        <v>0</v>
      </c>
    </row>
    <row r="101" spans="1:22" ht="15">
      <c r="A101" s="37">
        <v>74</v>
      </c>
      <c r="B101" s="82" t="s">
        <v>230</v>
      </c>
      <c r="C101" s="83" t="s">
        <v>231</v>
      </c>
      <c r="D101" s="38">
        <f>+Q110</f>
      </c>
      <c r="E101" s="39">
        <f>+P110</f>
      </c>
      <c r="F101" s="40"/>
      <c r="G101" s="41"/>
      <c r="H101" s="38">
        <f>P109</f>
        <v>3</v>
      </c>
      <c r="I101" s="39">
        <f>Q109</f>
        <v>1</v>
      </c>
      <c r="J101" s="38">
        <f>P107</f>
        <v>3</v>
      </c>
      <c r="K101" s="39">
        <f>Q107</f>
        <v>0</v>
      </c>
      <c r="L101" s="38"/>
      <c r="M101" s="39"/>
      <c r="N101" s="31">
        <f>IF(SUM(D101:M101)=0,"",COUNTIF(G100:G103,"3"))</f>
        <v>2</v>
      </c>
      <c r="O101" s="32">
        <f>IF(SUM(E101:N101)=0,"",COUNTIF(F100:F103,"3"))</f>
        <v>0</v>
      </c>
      <c r="P101" s="33">
        <f>IF(SUM(D101:M101)=0,"",SUM(G100:G103))</f>
        <v>6</v>
      </c>
      <c r="Q101" s="34">
        <f>IF(SUM(D101:M101)=0,"",SUM(F100:F103))</f>
        <v>1</v>
      </c>
      <c r="R101" s="195">
        <v>1</v>
      </c>
      <c r="S101" s="196"/>
      <c r="T101" s="35">
        <f>+T107+T109+U110</f>
        <v>78</v>
      </c>
      <c r="U101" s="35">
        <f>+U107+U109+T110</f>
        <v>56</v>
      </c>
      <c r="V101" s="36">
        <f>+T101-U101</f>
        <v>22</v>
      </c>
    </row>
    <row r="102" spans="1:22" ht="15">
      <c r="A102" s="37">
        <v>121</v>
      </c>
      <c r="B102" s="82" t="s">
        <v>232</v>
      </c>
      <c r="C102" s="83" t="s">
        <v>55</v>
      </c>
      <c r="D102" s="38">
        <f>+Q106</f>
      </c>
      <c r="E102" s="39">
        <f>+P106</f>
      </c>
      <c r="F102" s="38">
        <f>Q109</f>
        <v>1</v>
      </c>
      <c r="G102" s="39">
        <f>P109</f>
        <v>3</v>
      </c>
      <c r="H102" s="40"/>
      <c r="I102" s="41"/>
      <c r="J102" s="38">
        <f>P111</f>
        <v>2</v>
      </c>
      <c r="K102" s="39">
        <f>Q111</f>
        <v>3</v>
      </c>
      <c r="L102" s="38"/>
      <c r="M102" s="39"/>
      <c r="N102" s="31">
        <f>IF(SUM(D102:M102)=0,"",COUNTIF(I100:I103,"3"))</f>
        <v>0</v>
      </c>
      <c r="O102" s="32">
        <f>IF(SUM(E102:N102)=0,"",COUNTIF(H100:H103,"3"))</f>
        <v>2</v>
      </c>
      <c r="P102" s="33">
        <f>IF(SUM(D102:M102)=0,"",SUM(I100:I103))</f>
        <v>3</v>
      </c>
      <c r="Q102" s="34">
        <f>IF(SUM(D102:M102)=0,"",SUM(H100:H103))</f>
        <v>6</v>
      </c>
      <c r="R102" s="195">
        <v>3</v>
      </c>
      <c r="S102" s="196"/>
      <c r="T102" s="35">
        <f>+U106+U109+T111</f>
        <v>87</v>
      </c>
      <c r="U102" s="35">
        <f>+T106+T109+U111</f>
        <v>95</v>
      </c>
      <c r="V102" s="36">
        <f>+T102-U102</f>
        <v>-8</v>
      </c>
    </row>
    <row r="103" spans="1:22" ht="15.75" thickBot="1">
      <c r="A103" s="37">
        <v>200</v>
      </c>
      <c r="B103" s="84" t="s">
        <v>39</v>
      </c>
      <c r="C103" s="83" t="s">
        <v>48</v>
      </c>
      <c r="D103" s="38">
        <f>Q108</f>
      </c>
      <c r="E103" s="39">
        <f>P108</f>
      </c>
      <c r="F103" s="38">
        <f>Q107</f>
        <v>0</v>
      </c>
      <c r="G103" s="39">
        <f>P107</f>
        <v>3</v>
      </c>
      <c r="H103" s="38">
        <f>Q111</f>
        <v>3</v>
      </c>
      <c r="I103" s="39">
        <f>P111</f>
        <v>2</v>
      </c>
      <c r="J103" s="40"/>
      <c r="K103" s="41"/>
      <c r="L103" s="38"/>
      <c r="M103" s="39"/>
      <c r="N103" s="31">
        <f>IF(SUM(D103:M103)=0,"",COUNTIF(K100:K103,"3"))</f>
        <v>1</v>
      </c>
      <c r="O103" s="32">
        <f>IF(SUM(E103:N103)=0,"",COUNTIF(J100:J103,"3"))</f>
        <v>1</v>
      </c>
      <c r="P103" s="33">
        <f>IF(SUM(D103:M104)=0,"",SUM(K100:K103))</f>
        <v>3</v>
      </c>
      <c r="Q103" s="34">
        <f>IF(SUM(D103:M103)=0,"",SUM(J100:J103))</f>
        <v>5</v>
      </c>
      <c r="R103" s="195">
        <v>2</v>
      </c>
      <c r="S103" s="196"/>
      <c r="T103" s="35">
        <f>+U107+U108+U111</f>
        <v>68</v>
      </c>
      <c r="U103" s="35">
        <f>+T107+T108+T111</f>
        <v>82</v>
      </c>
      <c r="V103" s="36">
        <f>+T103-U103</f>
        <v>-14</v>
      </c>
    </row>
    <row r="104" spans="1:24" ht="15" thickTop="1">
      <c r="A104" s="42"/>
      <c r="B104" s="43" t="s">
        <v>44</v>
      </c>
      <c r="C104" s="85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5"/>
      <c r="S104" s="46"/>
      <c r="T104" s="47"/>
      <c r="U104" s="48" t="s">
        <v>28</v>
      </c>
      <c r="V104" s="49">
        <f>SUM(V100:V103)</f>
        <v>0</v>
      </c>
      <c r="W104" s="48" t="str">
        <f>IF(V104=0,"OK","Virhe")</f>
        <v>OK</v>
      </c>
      <c r="X104" s="50"/>
    </row>
    <row r="105" spans="1:22" ht="15" thickBot="1">
      <c r="A105" s="51"/>
      <c r="B105" s="86" t="s">
        <v>29</v>
      </c>
      <c r="C105" s="87"/>
      <c r="D105" s="77"/>
      <c r="E105" s="78"/>
      <c r="F105" s="197" t="s">
        <v>30</v>
      </c>
      <c r="G105" s="198"/>
      <c r="H105" s="199" t="s">
        <v>31</v>
      </c>
      <c r="I105" s="198"/>
      <c r="J105" s="199" t="s">
        <v>32</v>
      </c>
      <c r="K105" s="198"/>
      <c r="L105" s="199" t="s">
        <v>33</v>
      </c>
      <c r="M105" s="198"/>
      <c r="N105" s="199" t="s">
        <v>34</v>
      </c>
      <c r="O105" s="198"/>
      <c r="P105" s="200" t="s">
        <v>35</v>
      </c>
      <c r="Q105" s="201"/>
      <c r="S105" s="53"/>
      <c r="T105" s="54" t="s">
        <v>22</v>
      </c>
      <c r="U105" s="55"/>
      <c r="V105" s="25" t="s">
        <v>23</v>
      </c>
    </row>
    <row r="106" spans="1:34" ht="15">
      <c r="A106" s="56" t="s">
        <v>36</v>
      </c>
      <c r="B106" s="88" t="str">
        <f>IF(B100&gt;"",B100,"")</f>
        <v>Jouni Flemming</v>
      </c>
      <c r="C106" s="88" t="str">
        <f>IF(B102&gt;"",B102,"")</f>
        <v>Marko Pietilä</v>
      </c>
      <c r="D106" s="79"/>
      <c r="E106" s="57"/>
      <c r="F106" s="193"/>
      <c r="G106" s="194"/>
      <c r="H106" s="190"/>
      <c r="I106" s="191"/>
      <c r="J106" s="190"/>
      <c r="K106" s="191"/>
      <c r="L106" s="190"/>
      <c r="M106" s="191"/>
      <c r="N106" s="192"/>
      <c r="O106" s="191"/>
      <c r="P106" s="58">
        <f aca="true" t="shared" si="75" ref="P106:P111">IF(COUNT(F106:N106)=0,"",COUNTIF(F106:N106,"&gt;=0"))</f>
      </c>
      <c r="Q106" s="59">
        <f aca="true" t="shared" si="76" ref="Q106:Q111">IF(COUNT(F106:N106)=0,"",(IF(LEFT(F106,1)="-",1,0)+IF(LEFT(H106,1)="-",1,0)+IF(LEFT(J106,1)="-",1,0)+IF(LEFT(L106,1)="-",1,0)+IF(LEFT(N106,1)="-",1,0)))</f>
      </c>
      <c r="R106" s="112"/>
      <c r="S106" s="60"/>
      <c r="T106" s="61">
        <f aca="true" t="shared" si="77" ref="T106:U111">+Y106+AA106+AC106+AE106+AG106</f>
        <v>0</v>
      </c>
      <c r="U106" s="62">
        <f t="shared" si="77"/>
        <v>0</v>
      </c>
      <c r="V106" s="63">
        <f aca="true" t="shared" si="78" ref="V106:V111">+T106-U106</f>
        <v>0</v>
      </c>
      <c r="Y106" s="64">
        <f>IF(F106="",0,IF(LEFT(F106,1)="-",ABS(F106),(IF(F106&gt;9,F106+2,11))))</f>
        <v>0</v>
      </c>
      <c r="Z106" s="65">
        <f aca="true" t="shared" si="79" ref="Z106:Z111">IF(F106="",0,IF(LEFT(F106,1)="-",(IF(ABS(F106)&gt;9,(ABS(F106)+2),11)),F106))</f>
        <v>0</v>
      </c>
      <c r="AA106" s="64">
        <f>IF(H106="",0,IF(LEFT(H106,1)="-",ABS(H106),(IF(H106&gt;9,H106+2,11))))</f>
        <v>0</v>
      </c>
      <c r="AB106" s="65">
        <f aca="true" t="shared" si="80" ref="AB106:AB111">IF(H106="",0,IF(LEFT(H106,1)="-",(IF(ABS(H106)&gt;9,(ABS(H106)+2),11)),H106))</f>
        <v>0</v>
      </c>
      <c r="AC106" s="64">
        <f>IF(J106="",0,IF(LEFT(J106,1)="-",ABS(J106),(IF(J106&gt;9,J106+2,11))))</f>
        <v>0</v>
      </c>
      <c r="AD106" s="65">
        <f aca="true" t="shared" si="81" ref="AD106:AD111">IF(J106="",0,IF(LEFT(J106,1)="-",(IF(ABS(J106)&gt;9,(ABS(J106)+2),11)),J106))</f>
        <v>0</v>
      </c>
      <c r="AE106" s="64">
        <f>IF(L106="",0,IF(LEFT(L106,1)="-",ABS(L106),(IF(L106&gt;9,L106+2,11))))</f>
        <v>0</v>
      </c>
      <c r="AF106" s="65">
        <f aca="true" t="shared" si="82" ref="AF106:AF111">IF(L106="",0,IF(LEFT(L106,1)="-",(IF(ABS(L106)&gt;9,(ABS(L106)+2),11)),L106))</f>
        <v>0</v>
      </c>
      <c r="AG106" s="64">
        <f aca="true" t="shared" si="83" ref="AG106:AG111">IF(N106="",0,IF(LEFT(N106,1)="-",ABS(N106),(IF(N106&gt;9,N106+2,11))))</f>
        <v>0</v>
      </c>
      <c r="AH106" s="65">
        <f aca="true" t="shared" si="84" ref="AH106:AH111">IF(N106="",0,IF(LEFT(N106,1)="-",(IF(ABS(N106)&gt;9,(ABS(N106)+2),11)),N106))</f>
        <v>0</v>
      </c>
    </row>
    <row r="107" spans="1:34" ht="15">
      <c r="A107" s="56" t="s">
        <v>37</v>
      </c>
      <c r="B107" s="88" t="str">
        <f>IF(B101&gt;"",B101,"")</f>
        <v>Christian Mattsson</v>
      </c>
      <c r="C107" s="88" t="str">
        <f>IF(B103&gt;"",B103,"")</f>
        <v>Markus Heikkinen</v>
      </c>
      <c r="D107" s="80"/>
      <c r="E107" s="57"/>
      <c r="F107" s="183">
        <v>6</v>
      </c>
      <c r="G107" s="184"/>
      <c r="H107" s="183">
        <v>9</v>
      </c>
      <c r="I107" s="184"/>
      <c r="J107" s="183">
        <v>3</v>
      </c>
      <c r="K107" s="184"/>
      <c r="L107" s="183"/>
      <c r="M107" s="184"/>
      <c r="N107" s="183"/>
      <c r="O107" s="184"/>
      <c r="P107" s="58">
        <f t="shared" si="75"/>
        <v>3</v>
      </c>
      <c r="Q107" s="59">
        <f t="shared" si="76"/>
        <v>0</v>
      </c>
      <c r="R107" s="112"/>
      <c r="S107" s="67"/>
      <c r="T107" s="61">
        <f t="shared" si="77"/>
        <v>33</v>
      </c>
      <c r="U107" s="62">
        <f t="shared" si="77"/>
        <v>18</v>
      </c>
      <c r="V107" s="63">
        <f t="shared" si="78"/>
        <v>15</v>
      </c>
      <c r="Y107" s="68">
        <f>IF(F107="",0,IF(LEFT(F107,1)="-",ABS(F107),(IF(F107&gt;9,F107+2,11))))</f>
        <v>11</v>
      </c>
      <c r="Z107" s="69">
        <f t="shared" si="79"/>
        <v>6</v>
      </c>
      <c r="AA107" s="68">
        <f>IF(H107="",0,IF(LEFT(H107,1)="-",ABS(H107),(IF(H107&gt;9,H107+2,11))))</f>
        <v>11</v>
      </c>
      <c r="AB107" s="69">
        <f t="shared" si="80"/>
        <v>9</v>
      </c>
      <c r="AC107" s="68">
        <f>IF(J107="",0,IF(LEFT(J107,1)="-",ABS(J107),(IF(J107&gt;9,J107+2,11))))</f>
        <v>11</v>
      </c>
      <c r="AD107" s="69">
        <f t="shared" si="81"/>
        <v>3</v>
      </c>
      <c r="AE107" s="68">
        <f>IF(L107="",0,IF(LEFT(L107,1)="-",ABS(L107),(IF(L107&gt;9,L107+2,11))))</f>
        <v>0</v>
      </c>
      <c r="AF107" s="69">
        <f t="shared" si="82"/>
        <v>0</v>
      </c>
      <c r="AG107" s="68">
        <f t="shared" si="83"/>
        <v>0</v>
      </c>
      <c r="AH107" s="69">
        <f t="shared" si="84"/>
        <v>0</v>
      </c>
    </row>
    <row r="108" spans="1:34" ht="15.75" thickBot="1">
      <c r="A108" s="56" t="s">
        <v>38</v>
      </c>
      <c r="B108" s="89" t="str">
        <f>IF(B100&gt;"",B100,"")</f>
        <v>Jouni Flemming</v>
      </c>
      <c r="C108" s="89" t="str">
        <f>IF(B103&gt;"",B103,"")</f>
        <v>Markus Heikkinen</v>
      </c>
      <c r="D108" s="77"/>
      <c r="E108" s="52"/>
      <c r="F108" s="188"/>
      <c r="G108" s="189"/>
      <c r="H108" s="188"/>
      <c r="I108" s="189"/>
      <c r="J108" s="188"/>
      <c r="K108" s="189"/>
      <c r="L108" s="188"/>
      <c r="M108" s="189"/>
      <c r="N108" s="188"/>
      <c r="O108" s="189"/>
      <c r="P108" s="58">
        <f t="shared" si="75"/>
      </c>
      <c r="Q108" s="59">
        <f t="shared" si="76"/>
      </c>
      <c r="R108" s="112"/>
      <c r="S108" s="67"/>
      <c r="T108" s="61">
        <f t="shared" si="77"/>
        <v>0</v>
      </c>
      <c r="U108" s="62">
        <f t="shared" si="77"/>
        <v>0</v>
      </c>
      <c r="V108" s="63">
        <f t="shared" si="78"/>
        <v>0</v>
      </c>
      <c r="Y108" s="68">
        <f aca="true" t="shared" si="85" ref="Y108:AE111">IF(F108="",0,IF(LEFT(F108,1)="-",ABS(F108),(IF(F108&gt;9,F108+2,11))))</f>
        <v>0</v>
      </c>
      <c r="Z108" s="69">
        <f t="shared" si="79"/>
        <v>0</v>
      </c>
      <c r="AA108" s="68">
        <f t="shared" si="85"/>
        <v>0</v>
      </c>
      <c r="AB108" s="69">
        <f t="shared" si="80"/>
        <v>0</v>
      </c>
      <c r="AC108" s="68">
        <f t="shared" si="85"/>
        <v>0</v>
      </c>
      <c r="AD108" s="69">
        <f t="shared" si="81"/>
        <v>0</v>
      </c>
      <c r="AE108" s="68">
        <f t="shared" si="85"/>
        <v>0</v>
      </c>
      <c r="AF108" s="69">
        <f t="shared" si="82"/>
        <v>0</v>
      </c>
      <c r="AG108" s="68">
        <f t="shared" si="83"/>
        <v>0</v>
      </c>
      <c r="AH108" s="69">
        <f t="shared" si="84"/>
        <v>0</v>
      </c>
    </row>
    <row r="109" spans="1:34" ht="15">
      <c r="A109" s="56" t="s">
        <v>40</v>
      </c>
      <c r="B109" s="88" t="str">
        <f>IF(B101&gt;"",B101,"")</f>
        <v>Christian Mattsson</v>
      </c>
      <c r="C109" s="88" t="str">
        <f>IF(B102&gt;"",B102,"")</f>
        <v>Marko Pietilä</v>
      </c>
      <c r="D109" s="79"/>
      <c r="E109" s="57"/>
      <c r="F109" s="190">
        <v>-12</v>
      </c>
      <c r="G109" s="191"/>
      <c r="H109" s="190">
        <v>7</v>
      </c>
      <c r="I109" s="191"/>
      <c r="J109" s="190">
        <v>8</v>
      </c>
      <c r="K109" s="191"/>
      <c r="L109" s="190">
        <v>9</v>
      </c>
      <c r="M109" s="191"/>
      <c r="N109" s="190"/>
      <c r="O109" s="191"/>
      <c r="P109" s="58">
        <f t="shared" si="75"/>
        <v>3</v>
      </c>
      <c r="Q109" s="59">
        <f t="shared" si="76"/>
        <v>1</v>
      </c>
      <c r="R109" s="112"/>
      <c r="S109" s="67"/>
      <c r="T109" s="61">
        <f t="shared" si="77"/>
        <v>45</v>
      </c>
      <c r="U109" s="62">
        <f t="shared" si="77"/>
        <v>38</v>
      </c>
      <c r="V109" s="63">
        <f t="shared" si="78"/>
        <v>7</v>
      </c>
      <c r="Y109" s="68">
        <f t="shared" si="85"/>
        <v>12</v>
      </c>
      <c r="Z109" s="69">
        <f t="shared" si="79"/>
        <v>14</v>
      </c>
      <c r="AA109" s="68">
        <f t="shared" si="85"/>
        <v>11</v>
      </c>
      <c r="AB109" s="69">
        <f t="shared" si="80"/>
        <v>7</v>
      </c>
      <c r="AC109" s="68">
        <f t="shared" si="85"/>
        <v>11</v>
      </c>
      <c r="AD109" s="69">
        <f t="shared" si="81"/>
        <v>8</v>
      </c>
      <c r="AE109" s="68">
        <f t="shared" si="85"/>
        <v>11</v>
      </c>
      <c r="AF109" s="69">
        <f t="shared" si="82"/>
        <v>9</v>
      </c>
      <c r="AG109" s="68">
        <f t="shared" si="83"/>
        <v>0</v>
      </c>
      <c r="AH109" s="69">
        <f t="shared" si="84"/>
        <v>0</v>
      </c>
    </row>
    <row r="110" spans="1:34" ht="15">
      <c r="A110" s="56" t="s">
        <v>41</v>
      </c>
      <c r="B110" s="88" t="str">
        <f>IF(B100&gt;"",B100,"")</f>
        <v>Jouni Flemming</v>
      </c>
      <c r="C110" s="88" t="str">
        <f>IF(B101&gt;"",B101,"")</f>
        <v>Christian Mattsson</v>
      </c>
      <c r="D110" s="80"/>
      <c r="E110" s="57"/>
      <c r="F110" s="183"/>
      <c r="G110" s="184"/>
      <c r="H110" s="183"/>
      <c r="I110" s="184"/>
      <c r="J110" s="187"/>
      <c r="K110" s="184"/>
      <c r="L110" s="183"/>
      <c r="M110" s="184"/>
      <c r="N110" s="183"/>
      <c r="O110" s="184"/>
      <c r="P110" s="58">
        <f t="shared" si="75"/>
      </c>
      <c r="Q110" s="59">
        <f t="shared" si="76"/>
      </c>
      <c r="R110" s="112"/>
      <c r="S110" s="67"/>
      <c r="T110" s="61">
        <f t="shared" si="77"/>
        <v>0</v>
      </c>
      <c r="U110" s="62">
        <f t="shared" si="77"/>
        <v>0</v>
      </c>
      <c r="V110" s="63">
        <f t="shared" si="78"/>
        <v>0</v>
      </c>
      <c r="Y110" s="68">
        <f t="shared" si="85"/>
        <v>0</v>
      </c>
      <c r="Z110" s="69">
        <f t="shared" si="79"/>
        <v>0</v>
      </c>
      <c r="AA110" s="68">
        <f t="shared" si="85"/>
        <v>0</v>
      </c>
      <c r="AB110" s="69">
        <f t="shared" si="80"/>
        <v>0</v>
      </c>
      <c r="AC110" s="68">
        <f t="shared" si="85"/>
        <v>0</v>
      </c>
      <c r="AD110" s="69">
        <f t="shared" si="81"/>
        <v>0</v>
      </c>
      <c r="AE110" s="68">
        <f t="shared" si="85"/>
        <v>0</v>
      </c>
      <c r="AF110" s="69">
        <f t="shared" si="82"/>
        <v>0</v>
      </c>
      <c r="AG110" s="68">
        <f t="shared" si="83"/>
        <v>0</v>
      </c>
      <c r="AH110" s="69">
        <f t="shared" si="84"/>
        <v>0</v>
      </c>
    </row>
    <row r="111" spans="1:34" ht="15.75" thickBot="1">
      <c r="A111" s="70" t="s">
        <v>42</v>
      </c>
      <c r="B111" s="90" t="str">
        <f>IF(B102&gt;"",B102,"")</f>
        <v>Marko Pietilä</v>
      </c>
      <c r="C111" s="90" t="str">
        <f>IF(B103&gt;"",B103,"")</f>
        <v>Markus Heikkinen</v>
      </c>
      <c r="D111" s="81"/>
      <c r="E111" s="71"/>
      <c r="F111" s="185">
        <v>8</v>
      </c>
      <c r="G111" s="186"/>
      <c r="H111" s="185">
        <v>9</v>
      </c>
      <c r="I111" s="186"/>
      <c r="J111" s="185">
        <v>-9</v>
      </c>
      <c r="K111" s="186"/>
      <c r="L111" s="185">
        <v>-9</v>
      </c>
      <c r="M111" s="186"/>
      <c r="N111" s="185">
        <v>-9</v>
      </c>
      <c r="O111" s="186"/>
      <c r="P111" s="72">
        <f t="shared" si="75"/>
        <v>2</v>
      </c>
      <c r="Q111" s="73">
        <f t="shared" si="76"/>
        <v>3</v>
      </c>
      <c r="R111" s="111"/>
      <c r="S111" s="16"/>
      <c r="T111" s="61">
        <f t="shared" si="77"/>
        <v>49</v>
      </c>
      <c r="U111" s="62">
        <f t="shared" si="77"/>
        <v>50</v>
      </c>
      <c r="V111" s="63">
        <f t="shared" si="78"/>
        <v>-1</v>
      </c>
      <c r="Y111" s="75">
        <f t="shared" si="85"/>
        <v>11</v>
      </c>
      <c r="Z111" s="76">
        <f t="shared" si="79"/>
        <v>8</v>
      </c>
      <c r="AA111" s="75">
        <f t="shared" si="85"/>
        <v>11</v>
      </c>
      <c r="AB111" s="76">
        <f t="shared" si="80"/>
        <v>9</v>
      </c>
      <c r="AC111" s="75">
        <f t="shared" si="85"/>
        <v>9</v>
      </c>
      <c r="AD111" s="76">
        <f t="shared" si="81"/>
        <v>11</v>
      </c>
      <c r="AE111" s="75">
        <f t="shared" si="85"/>
        <v>9</v>
      </c>
      <c r="AF111" s="76">
        <f t="shared" si="82"/>
        <v>11</v>
      </c>
      <c r="AG111" s="75">
        <f t="shared" si="83"/>
        <v>9</v>
      </c>
      <c r="AH111" s="76">
        <f t="shared" si="84"/>
        <v>11</v>
      </c>
    </row>
    <row r="112" spans="2:3" ht="15.75" thickBot="1" thickTop="1">
      <c r="B112" s="91"/>
      <c r="C112" s="91"/>
    </row>
    <row r="113" spans="1:19" ht="15.75" thickTop="1">
      <c r="A113" s="3"/>
      <c r="B113" s="92" t="s">
        <v>57</v>
      </c>
      <c r="C113" s="93"/>
      <c r="D113" s="5"/>
      <c r="E113" s="5"/>
      <c r="F113" s="6"/>
      <c r="G113" s="5"/>
      <c r="H113" s="7" t="s">
        <v>4</v>
      </c>
      <c r="I113" s="8"/>
      <c r="J113" s="208" t="s">
        <v>54</v>
      </c>
      <c r="K113" s="209"/>
      <c r="L113" s="209"/>
      <c r="M113" s="210"/>
      <c r="N113" s="9" t="s">
        <v>5</v>
      </c>
      <c r="O113" s="10"/>
      <c r="P113" s="211" t="s">
        <v>64</v>
      </c>
      <c r="Q113" s="212"/>
      <c r="R113" s="212"/>
      <c r="S113" s="213"/>
    </row>
    <row r="114" spans="1:19" ht="15.75" thickBot="1">
      <c r="A114" s="11"/>
      <c r="B114" s="94" t="s">
        <v>55</v>
      </c>
      <c r="C114" s="95" t="s">
        <v>6</v>
      </c>
      <c r="D114" s="214">
        <v>8</v>
      </c>
      <c r="E114" s="215"/>
      <c r="F114" s="216"/>
      <c r="G114" s="217" t="s">
        <v>7</v>
      </c>
      <c r="H114" s="218"/>
      <c r="I114" s="218"/>
      <c r="J114" s="219">
        <v>39536</v>
      </c>
      <c r="K114" s="219"/>
      <c r="L114" s="219"/>
      <c r="M114" s="220"/>
      <c r="N114" s="14" t="s">
        <v>8</v>
      </c>
      <c r="O114" s="15"/>
      <c r="P114" s="221">
        <v>0.375</v>
      </c>
      <c r="Q114" s="222"/>
      <c r="R114" s="222"/>
      <c r="S114" s="223"/>
    </row>
    <row r="115" spans="1:22" ht="15" thickTop="1">
      <c r="A115" s="18"/>
      <c r="B115" s="96" t="s">
        <v>13</v>
      </c>
      <c r="C115" s="97" t="s">
        <v>0</v>
      </c>
      <c r="D115" s="202" t="s">
        <v>14</v>
      </c>
      <c r="E115" s="203"/>
      <c r="F115" s="202" t="s">
        <v>15</v>
      </c>
      <c r="G115" s="203"/>
      <c r="H115" s="202" t="s">
        <v>16</v>
      </c>
      <c r="I115" s="203"/>
      <c r="J115" s="202" t="s">
        <v>17</v>
      </c>
      <c r="K115" s="203"/>
      <c r="L115" s="202"/>
      <c r="M115" s="203"/>
      <c r="N115" s="21" t="s">
        <v>18</v>
      </c>
      <c r="O115" s="22" t="s">
        <v>19</v>
      </c>
      <c r="P115" s="23" t="s">
        <v>20</v>
      </c>
      <c r="Q115" s="24"/>
      <c r="R115" s="204" t="s">
        <v>21</v>
      </c>
      <c r="S115" s="205"/>
      <c r="T115" s="206" t="s">
        <v>22</v>
      </c>
      <c r="U115" s="207"/>
      <c r="V115" s="25" t="s">
        <v>23</v>
      </c>
    </row>
    <row r="116" spans="1:22" ht="15">
      <c r="A116" s="26">
        <v>60</v>
      </c>
      <c r="B116" s="82" t="s">
        <v>77</v>
      </c>
      <c r="C116" s="83" t="s">
        <v>78</v>
      </c>
      <c r="D116" s="27"/>
      <c r="E116" s="28"/>
      <c r="F116" s="29">
        <f>+P126</f>
        <v>3</v>
      </c>
      <c r="G116" s="30">
        <f>+Q126</f>
        <v>2</v>
      </c>
      <c r="H116" s="29">
        <f>P122</f>
        <v>3</v>
      </c>
      <c r="I116" s="30">
        <f>Q122</f>
        <v>0</v>
      </c>
      <c r="J116" s="29">
        <f>P124</f>
        <v>3</v>
      </c>
      <c r="K116" s="30">
        <f>Q124</f>
        <v>1</v>
      </c>
      <c r="L116" s="29"/>
      <c r="M116" s="30"/>
      <c r="N116" s="31">
        <f>IF(SUM(D116:M116)=0,"",COUNTIF(E116:E119,"3"))</f>
        <v>3</v>
      </c>
      <c r="O116" s="32">
        <f>IF(SUM(E116:N116)=0,"",COUNTIF(D116:D119,"3"))</f>
        <v>0</v>
      </c>
      <c r="P116" s="33">
        <f>IF(SUM(D116:M116)=0,"",SUM(E116:E119))</f>
        <v>9</v>
      </c>
      <c r="Q116" s="34">
        <f>IF(SUM(D116:M116)=0,"",SUM(D116:D119))</f>
        <v>3</v>
      </c>
      <c r="R116" s="195">
        <v>1</v>
      </c>
      <c r="S116" s="196"/>
      <c r="T116" s="35">
        <f>+T122+T124+T126</f>
        <v>121</v>
      </c>
      <c r="U116" s="35">
        <f>+U122+U124+U126</f>
        <v>83</v>
      </c>
      <c r="V116" s="36">
        <f>+T116-U116</f>
        <v>38</v>
      </c>
    </row>
    <row r="117" spans="1:22" ht="15">
      <c r="A117" s="37">
        <v>119</v>
      </c>
      <c r="B117" s="82" t="s">
        <v>233</v>
      </c>
      <c r="C117" s="83" t="s">
        <v>82</v>
      </c>
      <c r="D117" s="38">
        <f>+Q126</f>
        <v>2</v>
      </c>
      <c r="E117" s="39">
        <f>+P126</f>
        <v>3</v>
      </c>
      <c r="F117" s="40"/>
      <c r="G117" s="41"/>
      <c r="H117" s="38">
        <f>P125</f>
        <v>1</v>
      </c>
      <c r="I117" s="39">
        <f>Q125</f>
        <v>3</v>
      </c>
      <c r="J117" s="38">
        <f>P123</f>
        <v>3</v>
      </c>
      <c r="K117" s="39">
        <f>Q123</f>
        <v>1</v>
      </c>
      <c r="L117" s="38"/>
      <c r="M117" s="39"/>
      <c r="N117" s="31">
        <f>IF(SUM(D117:M117)=0,"",COUNTIF(G116:G119,"3"))</f>
        <v>1</v>
      </c>
      <c r="O117" s="32">
        <f>IF(SUM(E117:N117)=0,"",COUNTIF(F116:F119,"3"))</f>
        <v>2</v>
      </c>
      <c r="P117" s="33">
        <f>IF(SUM(D117:M117)=0,"",SUM(G116:G119))</f>
        <v>6</v>
      </c>
      <c r="Q117" s="34">
        <f>IF(SUM(D117:M117)=0,"",SUM(F116:F119))</f>
        <v>7</v>
      </c>
      <c r="R117" s="195">
        <v>3</v>
      </c>
      <c r="S117" s="196"/>
      <c r="T117" s="35">
        <f>+T123+T125+U126</f>
        <v>112</v>
      </c>
      <c r="U117" s="35">
        <f>+U123+U125+T126</f>
        <v>116</v>
      </c>
      <c r="V117" s="36">
        <f>+T117-U117</f>
        <v>-4</v>
      </c>
    </row>
    <row r="118" spans="1:22" ht="15">
      <c r="A118" s="37">
        <v>131</v>
      </c>
      <c r="B118" s="82" t="s">
        <v>234</v>
      </c>
      <c r="C118" s="83" t="s">
        <v>45</v>
      </c>
      <c r="D118" s="38">
        <f>+Q122</f>
        <v>0</v>
      </c>
      <c r="E118" s="39">
        <f>+P122</f>
        <v>3</v>
      </c>
      <c r="F118" s="38">
        <f>Q125</f>
        <v>3</v>
      </c>
      <c r="G118" s="39">
        <f>P125</f>
        <v>1</v>
      </c>
      <c r="H118" s="40"/>
      <c r="I118" s="41"/>
      <c r="J118" s="38">
        <f>P127</f>
        <v>3</v>
      </c>
      <c r="K118" s="39">
        <f>Q127</f>
        <v>2</v>
      </c>
      <c r="L118" s="38"/>
      <c r="M118" s="39"/>
      <c r="N118" s="31">
        <f>IF(SUM(D118:M118)=0,"",COUNTIF(I116:I119,"3"))</f>
        <v>2</v>
      </c>
      <c r="O118" s="32">
        <f>IF(SUM(E118:N118)=0,"",COUNTIF(H116:H119,"3"))</f>
        <v>1</v>
      </c>
      <c r="P118" s="33">
        <f>IF(SUM(D118:M118)=0,"",SUM(I116:I119))</f>
        <v>6</v>
      </c>
      <c r="Q118" s="34">
        <f>IF(SUM(D118:M118)=0,"",SUM(H116:H119))</f>
        <v>6</v>
      </c>
      <c r="R118" s="195">
        <v>2</v>
      </c>
      <c r="S118" s="196"/>
      <c r="T118" s="35">
        <f>+U122+U125+T127</f>
        <v>104</v>
      </c>
      <c r="U118" s="35">
        <f>+T122+T125+U127</f>
        <v>103</v>
      </c>
      <c r="V118" s="36">
        <f>+T118-U118</f>
        <v>1</v>
      </c>
    </row>
    <row r="119" spans="1:22" ht="15.75" thickBot="1">
      <c r="A119" s="37">
        <v>202</v>
      </c>
      <c r="B119" s="84" t="s">
        <v>51</v>
      </c>
      <c r="C119" s="83" t="s">
        <v>1</v>
      </c>
      <c r="D119" s="38">
        <f>Q124</f>
        <v>1</v>
      </c>
      <c r="E119" s="39">
        <f>P124</f>
        <v>3</v>
      </c>
      <c r="F119" s="38">
        <f>Q123</f>
        <v>1</v>
      </c>
      <c r="G119" s="39">
        <f>P123</f>
        <v>3</v>
      </c>
      <c r="H119" s="38">
        <f>Q127</f>
        <v>2</v>
      </c>
      <c r="I119" s="39">
        <f>P127</f>
        <v>3</v>
      </c>
      <c r="J119" s="40"/>
      <c r="K119" s="41"/>
      <c r="L119" s="38"/>
      <c r="M119" s="39"/>
      <c r="N119" s="31">
        <f>IF(SUM(D119:M119)=0,"",COUNTIF(K116:K119,"3"))</f>
        <v>0</v>
      </c>
      <c r="O119" s="32">
        <f>IF(SUM(E119:N119)=0,"",COUNTIF(J116:J119,"3"))</f>
        <v>3</v>
      </c>
      <c r="P119" s="33">
        <f>IF(SUM(D119:M120)=0,"",SUM(K116:K119))</f>
        <v>4</v>
      </c>
      <c r="Q119" s="34">
        <f>IF(SUM(D119:M119)=0,"",SUM(J116:J119))</f>
        <v>9</v>
      </c>
      <c r="R119" s="195">
        <v>4</v>
      </c>
      <c r="S119" s="196"/>
      <c r="T119" s="35">
        <f>+U123+U124+U127</f>
        <v>100</v>
      </c>
      <c r="U119" s="35">
        <f>+T123+T124+T127</f>
        <v>135</v>
      </c>
      <c r="V119" s="36">
        <f>+T119-U119</f>
        <v>-35</v>
      </c>
    </row>
    <row r="120" spans="1:24" ht="15" thickTop="1">
      <c r="A120" s="42"/>
      <c r="B120" s="43" t="s">
        <v>44</v>
      </c>
      <c r="C120" s="85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5"/>
      <c r="S120" s="46"/>
      <c r="T120" s="47"/>
      <c r="U120" s="48" t="s">
        <v>28</v>
      </c>
      <c r="V120" s="49">
        <f>SUM(V116:V119)</f>
        <v>0</v>
      </c>
      <c r="W120" s="48" t="str">
        <f>IF(V120=0,"OK","Virhe")</f>
        <v>OK</v>
      </c>
      <c r="X120" s="50"/>
    </row>
    <row r="121" spans="1:22" ht="15" thickBot="1">
      <c r="A121" s="51"/>
      <c r="B121" s="86" t="s">
        <v>29</v>
      </c>
      <c r="C121" s="87"/>
      <c r="D121" s="77"/>
      <c r="E121" s="78"/>
      <c r="F121" s="197" t="s">
        <v>30</v>
      </c>
      <c r="G121" s="198"/>
      <c r="H121" s="199" t="s">
        <v>31</v>
      </c>
      <c r="I121" s="198"/>
      <c r="J121" s="199" t="s">
        <v>32</v>
      </c>
      <c r="K121" s="198"/>
      <c r="L121" s="199" t="s">
        <v>33</v>
      </c>
      <c r="M121" s="198"/>
      <c r="N121" s="199" t="s">
        <v>34</v>
      </c>
      <c r="O121" s="198"/>
      <c r="P121" s="200" t="s">
        <v>35</v>
      </c>
      <c r="Q121" s="201"/>
      <c r="S121" s="53"/>
      <c r="T121" s="54" t="s">
        <v>22</v>
      </c>
      <c r="U121" s="55"/>
      <c r="V121" s="25" t="s">
        <v>23</v>
      </c>
    </row>
    <row r="122" spans="1:34" ht="15">
      <c r="A122" s="56" t="s">
        <v>36</v>
      </c>
      <c r="B122" s="88" t="str">
        <f>IF(B116&gt;"",B116,"")</f>
        <v>Tuomas Perkkiö</v>
      </c>
      <c r="C122" s="88" t="str">
        <f>IF(B118&gt;"",B118,"")</f>
        <v>Jouko Manni</v>
      </c>
      <c r="E122" s="79"/>
      <c r="F122" s="193">
        <v>9</v>
      </c>
      <c r="G122" s="194"/>
      <c r="H122" s="190">
        <v>0</v>
      </c>
      <c r="I122" s="191"/>
      <c r="J122" s="190">
        <v>5</v>
      </c>
      <c r="K122" s="191"/>
      <c r="L122" s="190"/>
      <c r="M122" s="191"/>
      <c r="N122" s="192"/>
      <c r="O122" s="191"/>
      <c r="P122" s="58">
        <f aca="true" t="shared" si="86" ref="P122:P127">IF(COUNT(F122:N122)=0,"",COUNTIF(F122:N122,"&gt;=0"))</f>
        <v>3</v>
      </c>
      <c r="Q122" s="59">
        <f aca="true" t="shared" si="87" ref="Q122:Q127">IF(COUNT(F122:N122)=0,"",(IF(LEFT(F122,1)="-",1,0)+IF(LEFT(H122,1)="-",1,0)+IF(LEFT(J122,1)="-",1,0)+IF(LEFT(L122,1)="-",1,0)+IF(LEFT(N122,1)="-",1,0)))</f>
        <v>0</v>
      </c>
      <c r="R122" s="112"/>
      <c r="S122" s="60"/>
      <c r="T122" s="61">
        <f aca="true" t="shared" si="88" ref="T122:U127">+Y122+AA122+AC122+AE122+AG122</f>
        <v>33</v>
      </c>
      <c r="U122" s="62">
        <f t="shared" si="88"/>
        <v>14</v>
      </c>
      <c r="V122" s="63">
        <f aca="true" t="shared" si="89" ref="V122:V127">+T122-U122</f>
        <v>19</v>
      </c>
      <c r="Y122" s="64">
        <f>IF(F122="",0,IF(LEFT(F122,1)="-",ABS(F122),(IF(F122&gt;9,F122+2,11))))</f>
        <v>11</v>
      </c>
      <c r="Z122" s="65">
        <f aca="true" t="shared" si="90" ref="Z122:Z127">IF(F122="",0,IF(LEFT(F122,1)="-",(IF(ABS(F122)&gt;9,(ABS(F122)+2),11)),F122))</f>
        <v>9</v>
      </c>
      <c r="AA122" s="64">
        <f>IF(H122="",0,IF(LEFT(H122,1)="-",ABS(H122),(IF(H122&gt;9,H122+2,11))))</f>
        <v>11</v>
      </c>
      <c r="AB122" s="65">
        <f aca="true" t="shared" si="91" ref="AB122:AB127">IF(H122="",0,IF(LEFT(H122,1)="-",(IF(ABS(H122)&gt;9,(ABS(H122)+2),11)),H122))</f>
        <v>0</v>
      </c>
      <c r="AC122" s="64">
        <f>IF(J122="",0,IF(LEFT(J122,1)="-",ABS(J122),(IF(J122&gt;9,J122+2,11))))</f>
        <v>11</v>
      </c>
      <c r="AD122" s="65">
        <f aca="true" t="shared" si="92" ref="AD122:AD127">IF(J122="",0,IF(LEFT(J122,1)="-",(IF(ABS(J122)&gt;9,(ABS(J122)+2),11)),J122))</f>
        <v>5</v>
      </c>
      <c r="AE122" s="64">
        <f>IF(L122="",0,IF(LEFT(L122,1)="-",ABS(L122),(IF(L122&gt;9,L122+2,11))))</f>
        <v>0</v>
      </c>
      <c r="AF122" s="65">
        <f aca="true" t="shared" si="93" ref="AF122:AF127">IF(L122="",0,IF(LEFT(L122,1)="-",(IF(ABS(L122)&gt;9,(ABS(L122)+2),11)),L122))</f>
        <v>0</v>
      </c>
      <c r="AG122" s="64">
        <f aca="true" t="shared" si="94" ref="AG122:AG127">IF(N122="",0,IF(LEFT(N122,1)="-",ABS(N122),(IF(N122&gt;9,N122+2,11))))</f>
        <v>0</v>
      </c>
      <c r="AH122" s="65">
        <f aca="true" t="shared" si="95" ref="AH122:AH127">IF(N122="",0,IF(LEFT(N122,1)="-",(IF(ABS(N122)&gt;9,(ABS(N122)+2),11)),N122))</f>
        <v>0</v>
      </c>
    </row>
    <row r="123" spans="1:34" ht="15">
      <c r="A123" s="56" t="s">
        <v>37</v>
      </c>
      <c r="B123" s="88" t="str">
        <f>IF(B117&gt;"",B117,"")</f>
        <v>Pekka Kolppanen</v>
      </c>
      <c r="C123" s="88" t="str">
        <f>IF(B119&gt;"",B119,"")</f>
        <v>Dmitry Vyskubov</v>
      </c>
      <c r="E123" s="80"/>
      <c r="F123" s="183">
        <v>8</v>
      </c>
      <c r="G123" s="184"/>
      <c r="H123" s="183">
        <v>6</v>
      </c>
      <c r="I123" s="184"/>
      <c r="J123" s="183">
        <v>-8</v>
      </c>
      <c r="K123" s="184"/>
      <c r="L123" s="183">
        <v>7</v>
      </c>
      <c r="M123" s="184"/>
      <c r="N123" s="183"/>
      <c r="O123" s="184"/>
      <c r="P123" s="58">
        <f t="shared" si="86"/>
        <v>3</v>
      </c>
      <c r="Q123" s="59">
        <f t="shared" si="87"/>
        <v>1</v>
      </c>
      <c r="R123" s="112"/>
      <c r="S123" s="67"/>
      <c r="T123" s="61">
        <f t="shared" si="88"/>
        <v>41</v>
      </c>
      <c r="U123" s="62">
        <f t="shared" si="88"/>
        <v>32</v>
      </c>
      <c r="V123" s="63">
        <f t="shared" si="89"/>
        <v>9</v>
      </c>
      <c r="Y123" s="68">
        <f>IF(F123="",0,IF(LEFT(F123,1)="-",ABS(F123),(IF(F123&gt;9,F123+2,11))))</f>
        <v>11</v>
      </c>
      <c r="Z123" s="69">
        <f t="shared" si="90"/>
        <v>8</v>
      </c>
      <c r="AA123" s="68">
        <f>IF(H123="",0,IF(LEFT(H123,1)="-",ABS(H123),(IF(H123&gt;9,H123+2,11))))</f>
        <v>11</v>
      </c>
      <c r="AB123" s="69">
        <f t="shared" si="91"/>
        <v>6</v>
      </c>
      <c r="AC123" s="68">
        <f>IF(J123="",0,IF(LEFT(J123,1)="-",ABS(J123),(IF(J123&gt;9,J123+2,11))))</f>
        <v>8</v>
      </c>
      <c r="AD123" s="69">
        <f t="shared" si="92"/>
        <v>11</v>
      </c>
      <c r="AE123" s="68">
        <f>IF(L123="",0,IF(LEFT(L123,1)="-",ABS(L123),(IF(L123&gt;9,L123+2,11))))</f>
        <v>11</v>
      </c>
      <c r="AF123" s="69">
        <f t="shared" si="93"/>
        <v>7</v>
      </c>
      <c r="AG123" s="68">
        <f t="shared" si="94"/>
        <v>0</v>
      </c>
      <c r="AH123" s="69">
        <f t="shared" si="95"/>
        <v>0</v>
      </c>
    </row>
    <row r="124" spans="1:34" ht="15.75" thickBot="1">
      <c r="A124" s="56" t="s">
        <v>38</v>
      </c>
      <c r="B124" s="89" t="str">
        <f>IF(B116&gt;"",B116,"")</f>
        <v>Tuomas Perkkiö</v>
      </c>
      <c r="C124" s="89" t="str">
        <f>IF(B119&gt;"",B119,"")</f>
        <v>Dmitry Vyskubov</v>
      </c>
      <c r="E124" s="77"/>
      <c r="F124" s="188">
        <v>-11</v>
      </c>
      <c r="G124" s="189"/>
      <c r="H124" s="188">
        <v>6</v>
      </c>
      <c r="I124" s="189"/>
      <c r="J124" s="188">
        <v>4</v>
      </c>
      <c r="K124" s="189"/>
      <c r="L124" s="188">
        <v>6</v>
      </c>
      <c r="M124" s="189"/>
      <c r="N124" s="188"/>
      <c r="O124" s="189"/>
      <c r="P124" s="58">
        <f t="shared" si="86"/>
        <v>3</v>
      </c>
      <c r="Q124" s="59">
        <f t="shared" si="87"/>
        <v>1</v>
      </c>
      <c r="R124" s="112"/>
      <c r="S124" s="67"/>
      <c r="T124" s="61">
        <f t="shared" si="88"/>
        <v>44</v>
      </c>
      <c r="U124" s="62">
        <f t="shared" si="88"/>
        <v>29</v>
      </c>
      <c r="V124" s="63">
        <f t="shared" si="89"/>
        <v>15</v>
      </c>
      <c r="Y124" s="68">
        <f aca="true" t="shared" si="96" ref="Y124:AE127">IF(F124="",0,IF(LEFT(F124,1)="-",ABS(F124),(IF(F124&gt;9,F124+2,11))))</f>
        <v>11</v>
      </c>
      <c r="Z124" s="69">
        <f t="shared" si="90"/>
        <v>13</v>
      </c>
      <c r="AA124" s="68">
        <f t="shared" si="96"/>
        <v>11</v>
      </c>
      <c r="AB124" s="69">
        <f t="shared" si="91"/>
        <v>6</v>
      </c>
      <c r="AC124" s="68">
        <f t="shared" si="96"/>
        <v>11</v>
      </c>
      <c r="AD124" s="69">
        <f t="shared" si="92"/>
        <v>4</v>
      </c>
      <c r="AE124" s="68">
        <f t="shared" si="96"/>
        <v>11</v>
      </c>
      <c r="AF124" s="69">
        <f t="shared" si="93"/>
        <v>6</v>
      </c>
      <c r="AG124" s="68">
        <f t="shared" si="94"/>
        <v>0</v>
      </c>
      <c r="AH124" s="69">
        <f t="shared" si="95"/>
        <v>0</v>
      </c>
    </row>
    <row r="125" spans="1:34" ht="15">
      <c r="A125" s="56" t="s">
        <v>40</v>
      </c>
      <c r="B125" s="88" t="str">
        <f>IF(B117&gt;"",B117,"")</f>
        <v>Pekka Kolppanen</v>
      </c>
      <c r="C125" s="88" t="str">
        <f>IF(B118&gt;"",B118,"")</f>
        <v>Jouko Manni</v>
      </c>
      <c r="E125" s="79"/>
      <c r="F125" s="190">
        <v>-6</v>
      </c>
      <c r="G125" s="191"/>
      <c r="H125" s="190">
        <v>7</v>
      </c>
      <c r="I125" s="191"/>
      <c r="J125" s="190">
        <v>-5</v>
      </c>
      <c r="K125" s="191"/>
      <c r="L125" s="190">
        <v>-9</v>
      </c>
      <c r="M125" s="191"/>
      <c r="N125" s="190"/>
      <c r="O125" s="191"/>
      <c r="P125" s="58">
        <f t="shared" si="86"/>
        <v>1</v>
      </c>
      <c r="Q125" s="59">
        <f t="shared" si="87"/>
        <v>3</v>
      </c>
      <c r="R125" s="112"/>
      <c r="S125" s="67"/>
      <c r="T125" s="61">
        <f t="shared" si="88"/>
        <v>31</v>
      </c>
      <c r="U125" s="62">
        <f t="shared" si="88"/>
        <v>40</v>
      </c>
      <c r="V125" s="63">
        <f t="shared" si="89"/>
        <v>-9</v>
      </c>
      <c r="Y125" s="68">
        <f t="shared" si="96"/>
        <v>6</v>
      </c>
      <c r="Z125" s="69">
        <f t="shared" si="90"/>
        <v>11</v>
      </c>
      <c r="AA125" s="68">
        <f t="shared" si="96"/>
        <v>11</v>
      </c>
      <c r="AB125" s="69">
        <f t="shared" si="91"/>
        <v>7</v>
      </c>
      <c r="AC125" s="68">
        <f t="shared" si="96"/>
        <v>5</v>
      </c>
      <c r="AD125" s="69">
        <f t="shared" si="92"/>
        <v>11</v>
      </c>
      <c r="AE125" s="68">
        <f t="shared" si="96"/>
        <v>9</v>
      </c>
      <c r="AF125" s="69">
        <f t="shared" si="93"/>
        <v>11</v>
      </c>
      <c r="AG125" s="68">
        <f t="shared" si="94"/>
        <v>0</v>
      </c>
      <c r="AH125" s="69">
        <f t="shared" si="95"/>
        <v>0</v>
      </c>
    </row>
    <row r="126" spans="1:34" ht="15">
      <c r="A126" s="56" t="s">
        <v>41</v>
      </c>
      <c r="B126" s="88" t="str">
        <f>IF(B116&gt;"",B116,"")</f>
        <v>Tuomas Perkkiö</v>
      </c>
      <c r="C126" s="88" t="str">
        <f>IF(B117&gt;"",B117,"")</f>
        <v>Pekka Kolppanen</v>
      </c>
      <c r="E126" s="80"/>
      <c r="F126" s="183">
        <v>5</v>
      </c>
      <c r="G126" s="184"/>
      <c r="H126" s="183">
        <v>-6</v>
      </c>
      <c r="I126" s="184"/>
      <c r="J126" s="187">
        <v>6</v>
      </c>
      <c r="K126" s="184"/>
      <c r="L126" s="183">
        <v>-5</v>
      </c>
      <c r="M126" s="184"/>
      <c r="N126" s="183">
        <v>7</v>
      </c>
      <c r="O126" s="184"/>
      <c r="P126" s="58">
        <f t="shared" si="86"/>
        <v>3</v>
      </c>
      <c r="Q126" s="59">
        <f t="shared" si="87"/>
        <v>2</v>
      </c>
      <c r="R126" s="112"/>
      <c r="S126" s="67"/>
      <c r="T126" s="61">
        <f t="shared" si="88"/>
        <v>44</v>
      </c>
      <c r="U126" s="62">
        <f t="shared" si="88"/>
        <v>40</v>
      </c>
      <c r="V126" s="63">
        <f t="shared" si="89"/>
        <v>4</v>
      </c>
      <c r="Y126" s="68">
        <f t="shared" si="96"/>
        <v>11</v>
      </c>
      <c r="Z126" s="69">
        <f t="shared" si="90"/>
        <v>5</v>
      </c>
      <c r="AA126" s="68">
        <f t="shared" si="96"/>
        <v>6</v>
      </c>
      <c r="AB126" s="69">
        <f t="shared" si="91"/>
        <v>11</v>
      </c>
      <c r="AC126" s="68">
        <f t="shared" si="96"/>
        <v>11</v>
      </c>
      <c r="AD126" s="69">
        <f t="shared" si="92"/>
        <v>6</v>
      </c>
      <c r="AE126" s="68">
        <f t="shared" si="96"/>
        <v>5</v>
      </c>
      <c r="AF126" s="69">
        <f t="shared" si="93"/>
        <v>11</v>
      </c>
      <c r="AG126" s="68">
        <f t="shared" si="94"/>
        <v>11</v>
      </c>
      <c r="AH126" s="69">
        <f t="shared" si="95"/>
        <v>7</v>
      </c>
    </row>
    <row r="127" spans="1:34" ht="15.75" thickBot="1">
      <c r="A127" s="70" t="s">
        <v>42</v>
      </c>
      <c r="B127" s="90" t="str">
        <f>IF(B118&gt;"",B118,"")</f>
        <v>Jouko Manni</v>
      </c>
      <c r="C127" s="90" t="str">
        <f>IF(B119&gt;"",B119,"")</f>
        <v>Dmitry Vyskubov</v>
      </c>
      <c r="E127" s="81"/>
      <c r="F127" s="185">
        <v>5</v>
      </c>
      <c r="G127" s="186"/>
      <c r="H127" s="185">
        <v>-7</v>
      </c>
      <c r="I127" s="186"/>
      <c r="J127" s="185">
        <v>4</v>
      </c>
      <c r="K127" s="186"/>
      <c r="L127" s="185">
        <v>-10</v>
      </c>
      <c r="M127" s="186"/>
      <c r="N127" s="185">
        <v>7</v>
      </c>
      <c r="O127" s="186"/>
      <c r="P127" s="72">
        <f t="shared" si="86"/>
        <v>3</v>
      </c>
      <c r="Q127" s="73">
        <f t="shared" si="87"/>
        <v>2</v>
      </c>
      <c r="R127" s="111"/>
      <c r="S127" s="16"/>
      <c r="T127" s="61">
        <f t="shared" si="88"/>
        <v>50</v>
      </c>
      <c r="U127" s="62">
        <f t="shared" si="88"/>
        <v>39</v>
      </c>
      <c r="V127" s="63">
        <f t="shared" si="89"/>
        <v>11</v>
      </c>
      <c r="Y127" s="75">
        <f t="shared" si="96"/>
        <v>11</v>
      </c>
      <c r="Z127" s="76">
        <f t="shared" si="90"/>
        <v>5</v>
      </c>
      <c r="AA127" s="75">
        <f t="shared" si="96"/>
        <v>7</v>
      </c>
      <c r="AB127" s="76">
        <f t="shared" si="91"/>
        <v>11</v>
      </c>
      <c r="AC127" s="75">
        <f t="shared" si="96"/>
        <v>11</v>
      </c>
      <c r="AD127" s="76">
        <f t="shared" si="92"/>
        <v>4</v>
      </c>
      <c r="AE127" s="75">
        <f t="shared" si="96"/>
        <v>10</v>
      </c>
      <c r="AF127" s="76">
        <f t="shared" si="93"/>
        <v>12</v>
      </c>
      <c r="AG127" s="75">
        <f t="shared" si="94"/>
        <v>11</v>
      </c>
      <c r="AH127" s="76">
        <f t="shared" si="95"/>
        <v>7</v>
      </c>
    </row>
    <row r="128" spans="2:3" ht="15.75" thickBot="1" thickTop="1">
      <c r="B128" s="91"/>
      <c r="C128" s="91"/>
    </row>
    <row r="129" spans="1:19" ht="15.75" thickTop="1">
      <c r="A129" s="3"/>
      <c r="B129" s="92" t="s">
        <v>57</v>
      </c>
      <c r="C129" s="93"/>
      <c r="D129" s="5"/>
      <c r="E129" s="5"/>
      <c r="F129" s="6"/>
      <c r="G129" s="5"/>
      <c r="H129" s="7" t="s">
        <v>4</v>
      </c>
      <c r="I129" s="8"/>
      <c r="J129" s="208" t="s">
        <v>54</v>
      </c>
      <c r="K129" s="209"/>
      <c r="L129" s="209"/>
      <c r="M129" s="210"/>
      <c r="N129" s="9" t="s">
        <v>5</v>
      </c>
      <c r="O129" s="10"/>
      <c r="P129" s="211" t="s">
        <v>65</v>
      </c>
      <c r="Q129" s="212"/>
      <c r="R129" s="212"/>
      <c r="S129" s="213"/>
    </row>
    <row r="130" spans="1:19" ht="15.75" thickBot="1">
      <c r="A130" s="11"/>
      <c r="B130" s="94" t="s">
        <v>55</v>
      </c>
      <c r="C130" s="95" t="s">
        <v>6</v>
      </c>
      <c r="D130" s="214">
        <v>9</v>
      </c>
      <c r="E130" s="215"/>
      <c r="F130" s="216"/>
      <c r="G130" s="217" t="s">
        <v>7</v>
      </c>
      <c r="H130" s="218"/>
      <c r="I130" s="218"/>
      <c r="J130" s="219">
        <v>39536</v>
      </c>
      <c r="K130" s="219"/>
      <c r="L130" s="219"/>
      <c r="M130" s="220"/>
      <c r="N130" s="14" t="s">
        <v>8</v>
      </c>
      <c r="O130" s="15"/>
      <c r="P130" s="221">
        <v>0.6145833333333334</v>
      </c>
      <c r="Q130" s="222"/>
      <c r="R130" s="222"/>
      <c r="S130" s="223"/>
    </row>
    <row r="131" spans="1:22" ht="15" thickTop="1">
      <c r="A131" s="18"/>
      <c r="B131" s="96" t="s">
        <v>13</v>
      </c>
      <c r="C131" s="97" t="s">
        <v>0</v>
      </c>
      <c r="D131" s="202" t="s">
        <v>14</v>
      </c>
      <c r="E131" s="203"/>
      <c r="F131" s="202" t="s">
        <v>15</v>
      </c>
      <c r="G131" s="203"/>
      <c r="H131" s="202" t="s">
        <v>16</v>
      </c>
      <c r="I131" s="203"/>
      <c r="J131" s="202" t="s">
        <v>17</v>
      </c>
      <c r="K131" s="203"/>
      <c r="L131" s="202"/>
      <c r="M131" s="203"/>
      <c r="N131" s="21" t="s">
        <v>18</v>
      </c>
      <c r="O131" s="22" t="s">
        <v>19</v>
      </c>
      <c r="P131" s="23" t="s">
        <v>20</v>
      </c>
      <c r="Q131" s="24"/>
      <c r="R131" s="204" t="s">
        <v>21</v>
      </c>
      <c r="S131" s="205"/>
      <c r="T131" s="206" t="s">
        <v>22</v>
      </c>
      <c r="U131" s="207"/>
      <c r="V131" s="25" t="s">
        <v>23</v>
      </c>
    </row>
    <row r="132" spans="1:22" ht="15">
      <c r="A132" s="26">
        <v>47</v>
      </c>
      <c r="B132" s="82" t="s">
        <v>52</v>
      </c>
      <c r="C132" s="83" t="s">
        <v>55</v>
      </c>
      <c r="D132" s="27"/>
      <c r="E132" s="28"/>
      <c r="F132" s="29">
        <f>+P142</f>
        <v>3</v>
      </c>
      <c r="G132" s="30">
        <f>+Q142</f>
        <v>2</v>
      </c>
      <c r="H132" s="29">
        <f>P138</f>
        <v>3</v>
      </c>
      <c r="I132" s="30">
        <f>Q138</f>
        <v>2</v>
      </c>
      <c r="J132" s="29">
        <f>P140</f>
      </c>
      <c r="K132" s="30">
        <f>Q140</f>
      </c>
      <c r="L132" s="29"/>
      <c r="M132" s="30"/>
      <c r="N132" s="31">
        <f>IF(SUM(D132:M132)=0,"",COUNTIF(E132:E135,"3"))</f>
        <v>2</v>
      </c>
      <c r="O132" s="32">
        <f>IF(SUM(E132:N132)=0,"",COUNTIF(D132:D135,"3"))</f>
        <v>0</v>
      </c>
      <c r="P132" s="33">
        <f>IF(SUM(D132:M132)=0,"",SUM(E132:E135))</f>
        <v>6</v>
      </c>
      <c r="Q132" s="34">
        <f>IF(SUM(D132:M132)=0,"",SUM(D132:D135))</f>
        <v>4</v>
      </c>
      <c r="R132" s="195">
        <v>1</v>
      </c>
      <c r="S132" s="196"/>
      <c r="T132" s="35">
        <f>+T138+T140+T142</f>
        <v>103</v>
      </c>
      <c r="U132" s="35">
        <f>+U138+U140+U142</f>
        <v>84</v>
      </c>
      <c r="V132" s="36">
        <f>+T132-U132</f>
        <v>19</v>
      </c>
    </row>
    <row r="133" spans="1:22" ht="15">
      <c r="A133" s="37">
        <v>70</v>
      </c>
      <c r="B133" s="82" t="s">
        <v>235</v>
      </c>
      <c r="C133" s="83" t="s">
        <v>26</v>
      </c>
      <c r="D133" s="38">
        <f>+Q142</f>
        <v>2</v>
      </c>
      <c r="E133" s="39">
        <f>+P142</f>
        <v>3</v>
      </c>
      <c r="F133" s="40"/>
      <c r="G133" s="41"/>
      <c r="H133" s="38">
        <f>P141</f>
        <v>3</v>
      </c>
      <c r="I133" s="39">
        <f>Q141</f>
        <v>1</v>
      </c>
      <c r="J133" s="38">
        <f>P139</f>
      </c>
      <c r="K133" s="39">
        <f>Q139</f>
      </c>
      <c r="L133" s="38"/>
      <c r="M133" s="39"/>
      <c r="N133" s="31">
        <f>IF(SUM(D133:M133)=0,"",COUNTIF(G132:G135,"3"))</f>
        <v>1</v>
      </c>
      <c r="O133" s="32">
        <f>IF(SUM(E133:N133)=0,"",COUNTIF(F132:F135,"3"))</f>
        <v>1</v>
      </c>
      <c r="P133" s="33">
        <f>IF(SUM(D133:M133)=0,"",SUM(G132:G135))</f>
        <v>5</v>
      </c>
      <c r="Q133" s="34">
        <f>IF(SUM(D133:M133)=0,"",SUM(F132:F135))</f>
        <v>4</v>
      </c>
      <c r="R133" s="195">
        <v>2</v>
      </c>
      <c r="S133" s="196"/>
      <c r="T133" s="35">
        <f>+T139+T141+U142</f>
        <v>82</v>
      </c>
      <c r="U133" s="35">
        <f>+U139+U141+T142</f>
        <v>80</v>
      </c>
      <c r="V133" s="36">
        <f>+T133-U133</f>
        <v>2</v>
      </c>
    </row>
    <row r="134" spans="1:22" ht="15">
      <c r="A134" s="37">
        <v>122</v>
      </c>
      <c r="B134" s="82" t="s">
        <v>236</v>
      </c>
      <c r="C134" s="83" t="s">
        <v>231</v>
      </c>
      <c r="D134" s="38">
        <f>+Q138</f>
        <v>2</v>
      </c>
      <c r="E134" s="39">
        <f>+P138</f>
        <v>3</v>
      </c>
      <c r="F134" s="38">
        <f>Q141</f>
        <v>1</v>
      </c>
      <c r="G134" s="39">
        <f>P141</f>
        <v>3</v>
      </c>
      <c r="H134" s="40"/>
      <c r="I134" s="41"/>
      <c r="J134" s="38">
        <f>P143</f>
      </c>
      <c r="K134" s="39">
        <f>Q143</f>
      </c>
      <c r="L134" s="38"/>
      <c r="M134" s="39"/>
      <c r="N134" s="31">
        <f>IF(SUM(D134:M134)=0,"",COUNTIF(I132:I135,"3"))</f>
        <v>0</v>
      </c>
      <c r="O134" s="32">
        <f>IF(SUM(E134:N134)=0,"",COUNTIF(H132:H135,"3"))</f>
        <v>2</v>
      </c>
      <c r="P134" s="33">
        <f>IF(SUM(D134:M134)=0,"",SUM(I132:I135))</f>
        <v>3</v>
      </c>
      <c r="Q134" s="34">
        <f>IF(SUM(D134:M134)=0,"",SUM(H132:H135))</f>
        <v>6</v>
      </c>
      <c r="R134" s="195">
        <v>3</v>
      </c>
      <c r="S134" s="196"/>
      <c r="T134" s="35">
        <f>+U138+U141+T143</f>
        <v>68</v>
      </c>
      <c r="U134" s="35">
        <f>+T138+T141+U143</f>
        <v>89</v>
      </c>
      <c r="V134" s="36">
        <f>+T134-U134</f>
        <v>-21</v>
      </c>
    </row>
    <row r="135" spans="1:22" ht="15.75" thickBot="1">
      <c r="A135" s="37">
        <v>202</v>
      </c>
      <c r="B135" s="84" t="s">
        <v>238</v>
      </c>
      <c r="C135" s="83" t="s">
        <v>237</v>
      </c>
      <c r="D135" s="38">
        <f>Q140</f>
      </c>
      <c r="E135" s="39">
        <f>P140</f>
      </c>
      <c r="F135" s="38">
        <f>Q139</f>
      </c>
      <c r="G135" s="39">
        <f>P139</f>
      </c>
      <c r="H135" s="38">
        <f>Q143</f>
      </c>
      <c r="I135" s="39">
        <f>P143</f>
      </c>
      <c r="J135" s="40"/>
      <c r="K135" s="41"/>
      <c r="L135" s="38"/>
      <c r="M135" s="39"/>
      <c r="N135" s="31">
        <f>IF(SUM(D135:M135)=0,"",COUNTIF(K132:K135,"3"))</f>
      </c>
      <c r="O135" s="32">
        <f>IF(SUM(E135:N135)=0,"",COUNTIF(J132:J135,"3"))</f>
      </c>
      <c r="P135" s="33">
        <f>IF(SUM(D135:M136)=0,"",SUM(K132:K135))</f>
      </c>
      <c r="Q135" s="34">
        <f>IF(SUM(D135:M135)=0,"",SUM(J132:J135))</f>
      </c>
      <c r="R135" s="195"/>
      <c r="S135" s="196"/>
      <c r="T135" s="35">
        <f>+U139+U140+U143</f>
        <v>0</v>
      </c>
      <c r="U135" s="35">
        <f>+T139+T140+T143</f>
        <v>0</v>
      </c>
      <c r="V135" s="36">
        <f>+T135-U135</f>
        <v>0</v>
      </c>
    </row>
    <row r="136" spans="1:24" ht="15" thickTop="1">
      <c r="A136" s="42"/>
      <c r="B136" s="43" t="s">
        <v>44</v>
      </c>
      <c r="C136" s="85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5"/>
      <c r="S136" s="46"/>
      <c r="T136" s="47"/>
      <c r="U136" s="48" t="s">
        <v>28</v>
      </c>
      <c r="V136" s="49">
        <f>SUM(V132:V135)</f>
        <v>0</v>
      </c>
      <c r="W136" s="48" t="str">
        <f>IF(V136=0,"OK","Virhe")</f>
        <v>OK</v>
      </c>
      <c r="X136" s="50"/>
    </row>
    <row r="137" spans="1:22" ht="15" thickBot="1">
      <c r="A137" s="51"/>
      <c r="B137" s="86" t="s">
        <v>29</v>
      </c>
      <c r="C137" s="87"/>
      <c r="D137" s="77"/>
      <c r="E137" s="78"/>
      <c r="F137" s="197" t="s">
        <v>30</v>
      </c>
      <c r="G137" s="198"/>
      <c r="H137" s="199" t="s">
        <v>31</v>
      </c>
      <c r="I137" s="198"/>
      <c r="J137" s="199" t="s">
        <v>32</v>
      </c>
      <c r="K137" s="198"/>
      <c r="L137" s="199" t="s">
        <v>33</v>
      </c>
      <c r="M137" s="198"/>
      <c r="N137" s="199" t="s">
        <v>34</v>
      </c>
      <c r="O137" s="198"/>
      <c r="P137" s="200" t="s">
        <v>35</v>
      </c>
      <c r="Q137" s="201"/>
      <c r="S137" s="53"/>
      <c r="T137" s="54" t="s">
        <v>22</v>
      </c>
      <c r="U137" s="55"/>
      <c r="V137" s="25" t="s">
        <v>23</v>
      </c>
    </row>
    <row r="138" spans="1:34" ht="15">
      <c r="A138" s="56" t="s">
        <v>36</v>
      </c>
      <c r="B138" s="88" t="str">
        <f>IF(B132&gt;"",B132,"")</f>
        <v>Otto Tennilä</v>
      </c>
      <c r="C138" s="88" t="str">
        <f>IF(B134&gt;"",B134,"")</f>
        <v>Elmo Räsänen</v>
      </c>
      <c r="D138" s="79"/>
      <c r="E138" s="57"/>
      <c r="F138" s="193">
        <v>4</v>
      </c>
      <c r="G138" s="194"/>
      <c r="H138" s="190">
        <v>-8</v>
      </c>
      <c r="I138" s="191"/>
      <c r="J138" s="190">
        <v>9</v>
      </c>
      <c r="K138" s="191"/>
      <c r="L138" s="190">
        <v>-9</v>
      </c>
      <c r="M138" s="191"/>
      <c r="N138" s="192">
        <v>6</v>
      </c>
      <c r="O138" s="191"/>
      <c r="P138" s="58">
        <f aca="true" t="shared" si="97" ref="P138:P143">IF(COUNT(F138:N138)=0,"",COUNTIF(F138:N138,"&gt;=0"))</f>
        <v>3</v>
      </c>
      <c r="Q138" s="59">
        <f aca="true" t="shared" si="98" ref="Q138:Q143">IF(COUNT(F138:N138)=0,"",(IF(LEFT(F138,1)="-",1,0)+IF(LEFT(H138,1)="-",1,0)+IF(LEFT(J138,1)="-",1,0)+IF(LEFT(L138,1)="-",1,0)+IF(LEFT(N138,1)="-",1,0)))</f>
        <v>2</v>
      </c>
      <c r="R138" s="112"/>
      <c r="S138" s="60"/>
      <c r="T138" s="61">
        <f aca="true" t="shared" si="99" ref="T138:U143">+Y138+AA138+AC138+AE138+AG138</f>
        <v>50</v>
      </c>
      <c r="U138" s="62">
        <f t="shared" si="99"/>
        <v>41</v>
      </c>
      <c r="V138" s="63">
        <f aca="true" t="shared" si="100" ref="V138:V143">+T138-U138</f>
        <v>9</v>
      </c>
      <c r="Y138" s="64">
        <f aca="true" t="shared" si="101" ref="Y138:Y143">IF(F138="",0,IF(LEFT(F138,1)="-",ABS(F138),(IF(F138&gt;9,F138+2,11))))</f>
        <v>11</v>
      </c>
      <c r="Z138" s="65">
        <f aca="true" t="shared" si="102" ref="Z138:Z143">IF(F138="",0,IF(LEFT(F138,1)="-",(IF(ABS(F138)&gt;9,(ABS(F138)+2),11)),F138))</f>
        <v>4</v>
      </c>
      <c r="AA138" s="64">
        <f aca="true" t="shared" si="103" ref="AA138:AA143">IF(H138="",0,IF(LEFT(H138,1)="-",ABS(H138),(IF(H138&gt;9,H138+2,11))))</f>
        <v>8</v>
      </c>
      <c r="AB138" s="65">
        <f aca="true" t="shared" si="104" ref="AB138:AB143">IF(H138="",0,IF(LEFT(H138,1)="-",(IF(ABS(H138)&gt;9,(ABS(H138)+2),11)),H138))</f>
        <v>11</v>
      </c>
      <c r="AC138" s="64">
        <f aca="true" t="shared" si="105" ref="AC138:AC143">IF(J138="",0,IF(LEFT(J138,1)="-",ABS(J138),(IF(J138&gt;9,J138+2,11))))</f>
        <v>11</v>
      </c>
      <c r="AD138" s="65">
        <f aca="true" t="shared" si="106" ref="AD138:AD143">IF(J138="",0,IF(LEFT(J138,1)="-",(IF(ABS(J138)&gt;9,(ABS(J138)+2),11)),J138))</f>
        <v>9</v>
      </c>
      <c r="AE138" s="64">
        <f aca="true" t="shared" si="107" ref="AE138:AE143">IF(L138="",0,IF(LEFT(L138,1)="-",ABS(L138),(IF(L138&gt;9,L138+2,11))))</f>
        <v>9</v>
      </c>
      <c r="AF138" s="65">
        <f aca="true" t="shared" si="108" ref="AF138:AF143">IF(L138="",0,IF(LEFT(L138,1)="-",(IF(ABS(L138)&gt;9,(ABS(L138)+2),11)),L138))</f>
        <v>11</v>
      </c>
      <c r="AG138" s="64">
        <f aca="true" t="shared" si="109" ref="AG138:AG143">IF(N138="",0,IF(LEFT(N138,1)="-",ABS(N138),(IF(N138&gt;9,N138+2,11))))</f>
        <v>11</v>
      </c>
      <c r="AH138" s="65">
        <f aca="true" t="shared" si="110" ref="AH138:AH143">IF(N138="",0,IF(LEFT(N138,1)="-",(IF(ABS(N138)&gt;9,(ABS(N138)+2),11)),N138))</f>
        <v>6</v>
      </c>
    </row>
    <row r="139" spans="1:34" ht="15">
      <c r="A139" s="56" t="s">
        <v>37</v>
      </c>
      <c r="B139" s="88" t="str">
        <f>IF(B133&gt;"",B133,"")</f>
        <v>Timo Terho</v>
      </c>
      <c r="C139" s="88" t="str">
        <f>IF(B135&gt;"",B135,"")</f>
        <v>Risto Virtanen</v>
      </c>
      <c r="D139" s="80"/>
      <c r="E139" s="57"/>
      <c r="F139" s="183"/>
      <c r="G139" s="184"/>
      <c r="H139" s="183"/>
      <c r="I139" s="184"/>
      <c r="J139" s="183"/>
      <c r="K139" s="184"/>
      <c r="L139" s="183"/>
      <c r="M139" s="184"/>
      <c r="N139" s="183"/>
      <c r="O139" s="184"/>
      <c r="P139" s="58">
        <f t="shared" si="97"/>
      </c>
      <c r="Q139" s="59">
        <f t="shared" si="98"/>
      </c>
      <c r="R139" s="112"/>
      <c r="S139" s="67"/>
      <c r="T139" s="61">
        <f t="shared" si="99"/>
        <v>0</v>
      </c>
      <c r="U139" s="62">
        <f t="shared" si="99"/>
        <v>0</v>
      </c>
      <c r="V139" s="63">
        <f t="shared" si="100"/>
        <v>0</v>
      </c>
      <c r="Y139" s="68">
        <f t="shared" si="101"/>
        <v>0</v>
      </c>
      <c r="Z139" s="69">
        <f t="shared" si="102"/>
        <v>0</v>
      </c>
      <c r="AA139" s="68">
        <f t="shared" si="103"/>
        <v>0</v>
      </c>
      <c r="AB139" s="69">
        <f t="shared" si="104"/>
        <v>0</v>
      </c>
      <c r="AC139" s="68">
        <f t="shared" si="105"/>
        <v>0</v>
      </c>
      <c r="AD139" s="69">
        <f t="shared" si="106"/>
        <v>0</v>
      </c>
      <c r="AE139" s="68">
        <f t="shared" si="107"/>
        <v>0</v>
      </c>
      <c r="AF139" s="69">
        <f t="shared" si="108"/>
        <v>0</v>
      </c>
      <c r="AG139" s="68">
        <f t="shared" si="109"/>
        <v>0</v>
      </c>
      <c r="AH139" s="69">
        <f t="shared" si="110"/>
        <v>0</v>
      </c>
    </row>
    <row r="140" spans="1:34" ht="15.75" thickBot="1">
      <c r="A140" s="56" t="s">
        <v>38</v>
      </c>
      <c r="B140" s="89" t="str">
        <f>IF(B132&gt;"",B132,"")</f>
        <v>Otto Tennilä</v>
      </c>
      <c r="C140" s="89" t="str">
        <f>IF(B135&gt;"",B135,"")</f>
        <v>Risto Virtanen</v>
      </c>
      <c r="D140" s="77"/>
      <c r="E140" s="52"/>
      <c r="F140" s="188"/>
      <c r="G140" s="189"/>
      <c r="H140" s="188"/>
      <c r="I140" s="189"/>
      <c r="J140" s="188"/>
      <c r="K140" s="189"/>
      <c r="L140" s="188"/>
      <c r="M140" s="189"/>
      <c r="N140" s="188"/>
      <c r="O140" s="189"/>
      <c r="P140" s="58">
        <f t="shared" si="97"/>
      </c>
      <c r="Q140" s="59">
        <f t="shared" si="98"/>
      </c>
      <c r="R140" s="112"/>
      <c r="S140" s="67"/>
      <c r="T140" s="61">
        <f t="shared" si="99"/>
        <v>0</v>
      </c>
      <c r="U140" s="62">
        <f t="shared" si="99"/>
        <v>0</v>
      </c>
      <c r="V140" s="63">
        <f t="shared" si="100"/>
        <v>0</v>
      </c>
      <c r="Y140" s="68">
        <f t="shared" si="101"/>
        <v>0</v>
      </c>
      <c r="Z140" s="69">
        <f t="shared" si="102"/>
        <v>0</v>
      </c>
      <c r="AA140" s="68">
        <f t="shared" si="103"/>
        <v>0</v>
      </c>
      <c r="AB140" s="69">
        <f t="shared" si="104"/>
        <v>0</v>
      </c>
      <c r="AC140" s="68">
        <f t="shared" si="105"/>
        <v>0</v>
      </c>
      <c r="AD140" s="69">
        <f t="shared" si="106"/>
        <v>0</v>
      </c>
      <c r="AE140" s="68">
        <f t="shared" si="107"/>
        <v>0</v>
      </c>
      <c r="AF140" s="69">
        <f t="shared" si="108"/>
        <v>0</v>
      </c>
      <c r="AG140" s="68">
        <f t="shared" si="109"/>
        <v>0</v>
      </c>
      <c r="AH140" s="69">
        <f t="shared" si="110"/>
        <v>0</v>
      </c>
    </row>
    <row r="141" spans="1:34" ht="15">
      <c r="A141" s="56" t="s">
        <v>40</v>
      </c>
      <c r="B141" s="88" t="str">
        <f>IF(B133&gt;"",B133,"")</f>
        <v>Timo Terho</v>
      </c>
      <c r="C141" s="88" t="str">
        <f>IF(B134&gt;"",B134,"")</f>
        <v>Elmo Räsänen</v>
      </c>
      <c r="D141" s="79"/>
      <c r="E141" s="57"/>
      <c r="F141" s="190">
        <v>6</v>
      </c>
      <c r="G141" s="191"/>
      <c r="H141" s="190">
        <v>-6</v>
      </c>
      <c r="I141" s="191"/>
      <c r="J141" s="190">
        <v>5</v>
      </c>
      <c r="K141" s="191"/>
      <c r="L141" s="190">
        <v>5</v>
      </c>
      <c r="M141" s="191"/>
      <c r="N141" s="190"/>
      <c r="O141" s="191"/>
      <c r="P141" s="58">
        <f t="shared" si="97"/>
        <v>3</v>
      </c>
      <c r="Q141" s="59">
        <f t="shared" si="98"/>
        <v>1</v>
      </c>
      <c r="R141" s="112"/>
      <c r="S141" s="67"/>
      <c r="T141" s="61">
        <f t="shared" si="99"/>
        <v>39</v>
      </c>
      <c r="U141" s="62">
        <f t="shared" si="99"/>
        <v>27</v>
      </c>
      <c r="V141" s="63">
        <f t="shared" si="100"/>
        <v>12</v>
      </c>
      <c r="Y141" s="68">
        <f t="shared" si="101"/>
        <v>11</v>
      </c>
      <c r="Z141" s="69">
        <f t="shared" si="102"/>
        <v>6</v>
      </c>
      <c r="AA141" s="68">
        <f t="shared" si="103"/>
        <v>6</v>
      </c>
      <c r="AB141" s="69">
        <f t="shared" si="104"/>
        <v>11</v>
      </c>
      <c r="AC141" s="68">
        <f t="shared" si="105"/>
        <v>11</v>
      </c>
      <c r="AD141" s="69">
        <f t="shared" si="106"/>
        <v>5</v>
      </c>
      <c r="AE141" s="68">
        <f t="shared" si="107"/>
        <v>11</v>
      </c>
      <c r="AF141" s="69">
        <f t="shared" si="108"/>
        <v>5</v>
      </c>
      <c r="AG141" s="68">
        <f t="shared" si="109"/>
        <v>0</v>
      </c>
      <c r="AH141" s="69">
        <f t="shared" si="110"/>
        <v>0</v>
      </c>
    </row>
    <row r="142" spans="1:34" ht="15">
      <c r="A142" s="56" t="s">
        <v>41</v>
      </c>
      <c r="B142" s="88" t="str">
        <f>IF(B132&gt;"",B132,"")</f>
        <v>Otto Tennilä</v>
      </c>
      <c r="C142" s="88" t="str">
        <f>IF(B133&gt;"",B133,"")</f>
        <v>Timo Terho</v>
      </c>
      <c r="D142" s="80"/>
      <c r="E142" s="57"/>
      <c r="F142" s="183">
        <v>-12</v>
      </c>
      <c r="G142" s="184"/>
      <c r="H142" s="183">
        <v>3</v>
      </c>
      <c r="I142" s="184"/>
      <c r="J142" s="187">
        <v>-8</v>
      </c>
      <c r="K142" s="184"/>
      <c r="L142" s="183">
        <v>7</v>
      </c>
      <c r="M142" s="184"/>
      <c r="N142" s="183">
        <v>8</v>
      </c>
      <c r="O142" s="184"/>
      <c r="P142" s="58">
        <f t="shared" si="97"/>
        <v>3</v>
      </c>
      <c r="Q142" s="59">
        <f t="shared" si="98"/>
        <v>2</v>
      </c>
      <c r="R142" s="112"/>
      <c r="S142" s="67"/>
      <c r="T142" s="61">
        <f t="shared" si="99"/>
        <v>53</v>
      </c>
      <c r="U142" s="62">
        <f t="shared" si="99"/>
        <v>43</v>
      </c>
      <c r="V142" s="63">
        <f t="shared" si="100"/>
        <v>10</v>
      </c>
      <c r="Y142" s="68">
        <f t="shared" si="101"/>
        <v>12</v>
      </c>
      <c r="Z142" s="69">
        <f t="shared" si="102"/>
        <v>14</v>
      </c>
      <c r="AA142" s="68">
        <f t="shared" si="103"/>
        <v>11</v>
      </c>
      <c r="AB142" s="69">
        <f t="shared" si="104"/>
        <v>3</v>
      </c>
      <c r="AC142" s="68">
        <f t="shared" si="105"/>
        <v>8</v>
      </c>
      <c r="AD142" s="69">
        <f t="shared" si="106"/>
        <v>11</v>
      </c>
      <c r="AE142" s="68">
        <f t="shared" si="107"/>
        <v>11</v>
      </c>
      <c r="AF142" s="69">
        <f t="shared" si="108"/>
        <v>7</v>
      </c>
      <c r="AG142" s="68">
        <f t="shared" si="109"/>
        <v>11</v>
      </c>
      <c r="AH142" s="69">
        <f t="shared" si="110"/>
        <v>8</v>
      </c>
    </row>
    <row r="143" spans="1:34" ht="15.75" thickBot="1">
      <c r="A143" s="70" t="s">
        <v>42</v>
      </c>
      <c r="B143" s="90" t="str">
        <f>IF(B134&gt;"",B134,"")</f>
        <v>Elmo Räsänen</v>
      </c>
      <c r="C143" s="90" t="str">
        <f>IF(B135&gt;"",B135,"")</f>
        <v>Risto Virtanen</v>
      </c>
      <c r="D143" s="81"/>
      <c r="E143" s="71"/>
      <c r="F143" s="185"/>
      <c r="G143" s="186"/>
      <c r="H143" s="185"/>
      <c r="I143" s="186"/>
      <c r="J143" s="185"/>
      <c r="K143" s="186"/>
      <c r="L143" s="185"/>
      <c r="M143" s="186"/>
      <c r="N143" s="185"/>
      <c r="O143" s="186"/>
      <c r="P143" s="72">
        <f t="shared" si="97"/>
      </c>
      <c r="Q143" s="73">
        <f t="shared" si="98"/>
      </c>
      <c r="R143" s="111"/>
      <c r="S143" s="16"/>
      <c r="T143" s="61">
        <f t="shared" si="99"/>
        <v>0</v>
      </c>
      <c r="U143" s="62">
        <f t="shared" si="99"/>
        <v>0</v>
      </c>
      <c r="V143" s="63">
        <f t="shared" si="100"/>
        <v>0</v>
      </c>
      <c r="Y143" s="75">
        <f t="shared" si="101"/>
        <v>0</v>
      </c>
      <c r="Z143" s="76">
        <f t="shared" si="102"/>
        <v>0</v>
      </c>
      <c r="AA143" s="75">
        <f t="shared" si="103"/>
        <v>0</v>
      </c>
      <c r="AB143" s="76">
        <f t="shared" si="104"/>
        <v>0</v>
      </c>
      <c r="AC143" s="75">
        <f t="shared" si="105"/>
        <v>0</v>
      </c>
      <c r="AD143" s="76">
        <f t="shared" si="106"/>
        <v>0</v>
      </c>
      <c r="AE143" s="75">
        <f t="shared" si="107"/>
        <v>0</v>
      </c>
      <c r="AF143" s="76">
        <f t="shared" si="108"/>
        <v>0</v>
      </c>
      <c r="AG143" s="75">
        <f t="shared" si="109"/>
        <v>0</v>
      </c>
      <c r="AH143" s="76">
        <f t="shared" si="110"/>
        <v>0</v>
      </c>
    </row>
    <row r="144" ht="15.75" thickBot="1" thickTop="1"/>
    <row r="145" spans="1:19" ht="15.75" thickTop="1">
      <c r="A145" s="3"/>
      <c r="B145" s="92" t="s">
        <v>57</v>
      </c>
      <c r="C145" s="93"/>
      <c r="D145" s="5"/>
      <c r="E145" s="5"/>
      <c r="F145" s="6"/>
      <c r="G145" s="5"/>
      <c r="H145" s="7" t="s">
        <v>4</v>
      </c>
      <c r="I145" s="8"/>
      <c r="J145" s="208" t="s">
        <v>54</v>
      </c>
      <c r="K145" s="209"/>
      <c r="L145" s="209"/>
      <c r="M145" s="210"/>
      <c r="N145" s="9" t="s">
        <v>5</v>
      </c>
      <c r="O145" s="10"/>
      <c r="P145" s="211" t="s">
        <v>66</v>
      </c>
      <c r="Q145" s="212"/>
      <c r="R145" s="212"/>
      <c r="S145" s="213"/>
    </row>
    <row r="146" spans="1:19" ht="15.75" thickBot="1">
      <c r="A146" s="11"/>
      <c r="B146" s="94" t="s">
        <v>55</v>
      </c>
      <c r="C146" s="95" t="s">
        <v>6</v>
      </c>
      <c r="D146" s="214">
        <v>10</v>
      </c>
      <c r="E146" s="215"/>
      <c r="F146" s="216"/>
      <c r="G146" s="217" t="s">
        <v>7</v>
      </c>
      <c r="H146" s="218"/>
      <c r="I146" s="218"/>
      <c r="J146" s="219">
        <v>39536</v>
      </c>
      <c r="K146" s="219"/>
      <c r="L146" s="219"/>
      <c r="M146" s="220"/>
      <c r="N146" s="14" t="s">
        <v>8</v>
      </c>
      <c r="O146" s="15"/>
      <c r="P146" s="221">
        <v>0.375</v>
      </c>
      <c r="Q146" s="222"/>
      <c r="R146" s="222"/>
      <c r="S146" s="223"/>
    </row>
    <row r="147" spans="1:22" ht="15" thickTop="1">
      <c r="A147" s="18"/>
      <c r="B147" s="96" t="s">
        <v>13</v>
      </c>
      <c r="C147" s="97" t="s">
        <v>0</v>
      </c>
      <c r="D147" s="202" t="s">
        <v>14</v>
      </c>
      <c r="E147" s="203"/>
      <c r="F147" s="202" t="s">
        <v>15</v>
      </c>
      <c r="G147" s="203"/>
      <c r="H147" s="202" t="s">
        <v>16</v>
      </c>
      <c r="I147" s="203"/>
      <c r="J147" s="202" t="s">
        <v>17</v>
      </c>
      <c r="K147" s="203"/>
      <c r="L147" s="202"/>
      <c r="M147" s="203"/>
      <c r="N147" s="21" t="s">
        <v>18</v>
      </c>
      <c r="O147" s="22" t="s">
        <v>19</v>
      </c>
      <c r="P147" s="23" t="s">
        <v>20</v>
      </c>
      <c r="Q147" s="24"/>
      <c r="R147" s="204" t="s">
        <v>21</v>
      </c>
      <c r="S147" s="205"/>
      <c r="T147" s="206" t="s">
        <v>22</v>
      </c>
      <c r="U147" s="207"/>
      <c r="V147" s="25" t="s">
        <v>23</v>
      </c>
    </row>
    <row r="148" spans="1:22" ht="15">
      <c r="A148" s="26">
        <v>47</v>
      </c>
      <c r="B148" s="82" t="s">
        <v>79</v>
      </c>
      <c r="C148" s="83" t="s">
        <v>25</v>
      </c>
      <c r="D148" s="27"/>
      <c r="E148" s="28"/>
      <c r="F148" s="29">
        <f>+P158</f>
        <v>3</v>
      </c>
      <c r="G148" s="30">
        <f>+Q158</f>
        <v>1</v>
      </c>
      <c r="H148" s="29">
        <f>P154</f>
      </c>
      <c r="I148" s="30">
        <f>Q154</f>
      </c>
      <c r="J148" s="29">
        <f>P156</f>
        <v>3</v>
      </c>
      <c r="K148" s="30">
        <f>Q156</f>
        <v>0</v>
      </c>
      <c r="L148" s="29"/>
      <c r="M148" s="30"/>
      <c r="N148" s="31">
        <f>IF(SUM(D148:M148)=0,"",COUNTIF(E148:E151,"3"))</f>
        <v>2</v>
      </c>
      <c r="O148" s="32">
        <f>IF(SUM(E148:N148)=0,"",COUNTIF(D148:D151,"3"))</f>
        <v>0</v>
      </c>
      <c r="P148" s="33">
        <f>IF(SUM(D148:M148)=0,"",SUM(E148:E151))</f>
        <v>6</v>
      </c>
      <c r="Q148" s="34">
        <f>IF(SUM(D148:M148)=0,"",SUM(D148:D151))</f>
        <v>1</v>
      </c>
      <c r="R148" s="195">
        <v>1</v>
      </c>
      <c r="S148" s="196"/>
      <c r="T148" s="35">
        <f>+T154+T156+T158</f>
        <v>80</v>
      </c>
      <c r="U148" s="35">
        <f>+U154+U156+U158</f>
        <v>60</v>
      </c>
      <c r="V148" s="36">
        <f>+T148-U148</f>
        <v>20</v>
      </c>
    </row>
    <row r="149" spans="1:22" ht="15">
      <c r="A149" s="37">
        <v>70</v>
      </c>
      <c r="B149" s="82" t="s">
        <v>239</v>
      </c>
      <c r="C149" s="83" t="s">
        <v>53</v>
      </c>
      <c r="D149" s="38">
        <f>+Q158</f>
        <v>1</v>
      </c>
      <c r="E149" s="39">
        <f>+P158</f>
        <v>3</v>
      </c>
      <c r="F149" s="40"/>
      <c r="G149" s="41"/>
      <c r="H149" s="38">
        <f>P157</f>
      </c>
      <c r="I149" s="39">
        <f>Q157</f>
      </c>
      <c r="J149" s="38">
        <f>P155</f>
        <v>3</v>
      </c>
      <c r="K149" s="39">
        <f>Q155</f>
        <v>2</v>
      </c>
      <c r="L149" s="38"/>
      <c r="M149" s="39"/>
      <c r="N149" s="31">
        <f>IF(SUM(D149:M149)=0,"",COUNTIF(G148:G151,"3"))</f>
        <v>1</v>
      </c>
      <c r="O149" s="32">
        <f>IF(SUM(E149:N149)=0,"",COUNTIF(F148:F151,"3"))</f>
        <v>1</v>
      </c>
      <c r="P149" s="33">
        <f>IF(SUM(D149:M149)=0,"",SUM(G148:G151))</f>
        <v>4</v>
      </c>
      <c r="Q149" s="34">
        <f>IF(SUM(D149:M149)=0,"",SUM(F148:F151))</f>
        <v>5</v>
      </c>
      <c r="R149" s="195">
        <v>2</v>
      </c>
      <c r="S149" s="196"/>
      <c r="T149" s="35">
        <f>+T155+T157+U158</f>
        <v>95</v>
      </c>
      <c r="U149" s="35">
        <f>+U155+U157+T158</f>
        <v>86</v>
      </c>
      <c r="V149" s="36">
        <f>+T149-U149</f>
        <v>9</v>
      </c>
    </row>
    <row r="150" spans="1:22" ht="15">
      <c r="A150" s="37">
        <v>122</v>
      </c>
      <c r="B150" s="82" t="s">
        <v>240</v>
      </c>
      <c r="C150" s="83" t="s">
        <v>82</v>
      </c>
      <c r="D150" s="38">
        <f>+Q154</f>
      </c>
      <c r="E150" s="39">
        <f>+P154</f>
      </c>
      <c r="F150" s="38">
        <f>Q157</f>
      </c>
      <c r="G150" s="39">
        <f>P157</f>
      </c>
      <c r="H150" s="40"/>
      <c r="I150" s="41"/>
      <c r="J150" s="38">
        <f>P159</f>
      </c>
      <c r="K150" s="39">
        <f>Q159</f>
      </c>
      <c r="L150" s="38"/>
      <c r="M150" s="39"/>
      <c r="N150" s="31">
        <f>IF(SUM(D150:M150)=0,"",COUNTIF(I148:I151,"3"))</f>
      </c>
      <c r="O150" s="32">
        <f>IF(SUM(E150:N150)=0,"",COUNTIF(H148:H151,"3"))</f>
      </c>
      <c r="P150" s="33">
        <f>IF(SUM(D150:M150)=0,"",SUM(I148:I151))</f>
      </c>
      <c r="Q150" s="34">
        <f>IF(SUM(D150:M150)=0,"",SUM(H148:H151))</f>
      </c>
      <c r="R150" s="195"/>
      <c r="S150" s="196"/>
      <c r="T150" s="35">
        <f>+U154+U157+T159</f>
        <v>0</v>
      </c>
      <c r="U150" s="35">
        <f>+T154+T157+U159</f>
        <v>0</v>
      </c>
      <c r="V150" s="36">
        <f>+T150-U150</f>
        <v>0</v>
      </c>
    </row>
    <row r="151" spans="1:22" ht="15.75" thickBot="1">
      <c r="A151" s="37">
        <v>202</v>
      </c>
      <c r="B151" s="84" t="s">
        <v>47</v>
      </c>
      <c r="C151" s="83" t="s">
        <v>55</v>
      </c>
      <c r="D151" s="38">
        <f>Q156</f>
        <v>0</v>
      </c>
      <c r="E151" s="39">
        <f>P156</f>
        <v>3</v>
      </c>
      <c r="F151" s="38">
        <f>Q155</f>
        <v>2</v>
      </c>
      <c r="G151" s="39">
        <f>P155</f>
        <v>3</v>
      </c>
      <c r="H151" s="38">
        <f>Q159</f>
      </c>
      <c r="I151" s="39">
        <f>P159</f>
      </c>
      <c r="J151" s="40"/>
      <c r="K151" s="41"/>
      <c r="L151" s="38"/>
      <c r="M151" s="39"/>
      <c r="N151" s="31">
        <f>IF(SUM(D151:M151)=0,"",COUNTIF(K148:K151,"3"))</f>
        <v>0</v>
      </c>
      <c r="O151" s="32">
        <f>IF(SUM(E151:N151)=0,"",COUNTIF(J148:J151,"3"))</f>
        <v>2</v>
      </c>
      <c r="P151" s="33">
        <f>IF(SUM(D151:M152)=0,"",SUM(K148:K151))</f>
        <v>2</v>
      </c>
      <c r="Q151" s="34">
        <f>IF(SUM(D151:M151)=0,"",SUM(J148:J151))</f>
        <v>6</v>
      </c>
      <c r="R151" s="195">
        <v>3</v>
      </c>
      <c r="S151" s="196"/>
      <c r="T151" s="35">
        <f>+U155+U156+U159</f>
        <v>59</v>
      </c>
      <c r="U151" s="35">
        <f>+T155+T156+T159</f>
        <v>88</v>
      </c>
      <c r="V151" s="36">
        <f>+T151-U151</f>
        <v>-29</v>
      </c>
    </row>
    <row r="152" spans="1:24" ht="15" thickTop="1">
      <c r="A152" s="42"/>
      <c r="B152" s="43" t="s">
        <v>44</v>
      </c>
      <c r="C152" s="85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5"/>
      <c r="S152" s="46"/>
      <c r="T152" s="47"/>
      <c r="U152" s="48" t="s">
        <v>28</v>
      </c>
      <c r="V152" s="49">
        <f>SUM(V148:V151)</f>
        <v>0</v>
      </c>
      <c r="W152" s="48" t="str">
        <f>IF(V152=0,"OK","Virhe")</f>
        <v>OK</v>
      </c>
      <c r="X152" s="50"/>
    </row>
    <row r="153" spans="1:22" ht="15" thickBot="1">
      <c r="A153" s="51"/>
      <c r="B153" s="86" t="s">
        <v>29</v>
      </c>
      <c r="C153" s="87"/>
      <c r="D153" s="77"/>
      <c r="E153" s="78"/>
      <c r="F153" s="197" t="s">
        <v>30</v>
      </c>
      <c r="G153" s="198"/>
      <c r="H153" s="199" t="s">
        <v>31</v>
      </c>
      <c r="I153" s="198"/>
      <c r="J153" s="199" t="s">
        <v>32</v>
      </c>
      <c r="K153" s="198"/>
      <c r="L153" s="199" t="s">
        <v>33</v>
      </c>
      <c r="M153" s="198"/>
      <c r="N153" s="199" t="s">
        <v>34</v>
      </c>
      <c r="O153" s="198"/>
      <c r="P153" s="200" t="s">
        <v>35</v>
      </c>
      <c r="Q153" s="201"/>
      <c r="S153" s="53"/>
      <c r="T153" s="54" t="s">
        <v>22</v>
      </c>
      <c r="U153" s="55"/>
      <c r="V153" s="25" t="s">
        <v>23</v>
      </c>
    </row>
    <row r="154" spans="1:34" ht="15">
      <c r="A154" s="56" t="s">
        <v>36</v>
      </c>
      <c r="B154" s="88" t="str">
        <f>IF(B148&gt;"",B148,"")</f>
        <v>Marko Holopainen</v>
      </c>
      <c r="C154" s="88" t="str">
        <f>IF(B150&gt;"",B150,"")</f>
        <v>Kai Merimaa</v>
      </c>
      <c r="D154" s="79"/>
      <c r="E154" s="57"/>
      <c r="F154" s="193"/>
      <c r="G154" s="194"/>
      <c r="H154" s="190"/>
      <c r="I154" s="191"/>
      <c r="J154" s="190"/>
      <c r="K154" s="191"/>
      <c r="L154" s="190"/>
      <c r="M154" s="191"/>
      <c r="N154" s="192"/>
      <c r="O154" s="191"/>
      <c r="P154" s="58">
        <f aca="true" t="shared" si="111" ref="P154:P159">IF(COUNT(F154:N154)=0,"",COUNTIF(F154:N154,"&gt;=0"))</f>
      </c>
      <c r="Q154" s="59">
        <f aca="true" t="shared" si="112" ref="Q154:Q159">IF(COUNT(F154:N154)=0,"",(IF(LEFT(F154,1)="-",1,0)+IF(LEFT(H154,1)="-",1,0)+IF(LEFT(J154,1)="-",1,0)+IF(LEFT(L154,1)="-",1,0)+IF(LEFT(N154,1)="-",1,0)))</f>
      </c>
      <c r="R154" s="112"/>
      <c r="S154" s="60"/>
      <c r="T154" s="61">
        <f aca="true" t="shared" si="113" ref="T154:U159">+Y154+AA154+AC154+AE154+AG154</f>
        <v>0</v>
      </c>
      <c r="U154" s="62">
        <f t="shared" si="113"/>
        <v>0</v>
      </c>
      <c r="V154" s="63">
        <f aca="true" t="shared" si="114" ref="V154:V159">+T154-U154</f>
        <v>0</v>
      </c>
      <c r="Y154" s="64">
        <f aca="true" t="shared" si="115" ref="Y154:Y159">IF(F154="",0,IF(LEFT(F154,1)="-",ABS(F154),(IF(F154&gt;9,F154+2,11))))</f>
        <v>0</v>
      </c>
      <c r="Z154" s="65">
        <f aca="true" t="shared" si="116" ref="Z154:Z159">IF(F154="",0,IF(LEFT(F154,1)="-",(IF(ABS(F154)&gt;9,(ABS(F154)+2),11)),F154))</f>
        <v>0</v>
      </c>
      <c r="AA154" s="64">
        <f aca="true" t="shared" si="117" ref="AA154:AA159">IF(H154="",0,IF(LEFT(H154,1)="-",ABS(H154),(IF(H154&gt;9,H154+2,11))))</f>
        <v>0</v>
      </c>
      <c r="AB154" s="65">
        <f aca="true" t="shared" si="118" ref="AB154:AB159">IF(H154="",0,IF(LEFT(H154,1)="-",(IF(ABS(H154)&gt;9,(ABS(H154)+2),11)),H154))</f>
        <v>0</v>
      </c>
      <c r="AC154" s="64">
        <f aca="true" t="shared" si="119" ref="AC154:AC159">IF(J154="",0,IF(LEFT(J154,1)="-",ABS(J154),(IF(J154&gt;9,J154+2,11))))</f>
        <v>0</v>
      </c>
      <c r="AD154" s="65">
        <f aca="true" t="shared" si="120" ref="AD154:AD159">IF(J154="",0,IF(LEFT(J154,1)="-",(IF(ABS(J154)&gt;9,(ABS(J154)+2),11)),J154))</f>
        <v>0</v>
      </c>
      <c r="AE154" s="64">
        <f aca="true" t="shared" si="121" ref="AE154:AE159">IF(L154="",0,IF(LEFT(L154,1)="-",ABS(L154),(IF(L154&gt;9,L154+2,11))))</f>
        <v>0</v>
      </c>
      <c r="AF154" s="65">
        <f aca="true" t="shared" si="122" ref="AF154:AF159">IF(L154="",0,IF(LEFT(L154,1)="-",(IF(ABS(L154)&gt;9,(ABS(L154)+2),11)),L154))</f>
        <v>0</v>
      </c>
      <c r="AG154" s="64">
        <f aca="true" t="shared" si="123" ref="AG154:AG159">IF(N154="",0,IF(LEFT(N154,1)="-",ABS(N154),(IF(N154&gt;9,N154+2,11))))</f>
        <v>0</v>
      </c>
      <c r="AH154" s="65">
        <f aca="true" t="shared" si="124" ref="AH154:AH159">IF(N154="",0,IF(LEFT(N154,1)="-",(IF(ABS(N154)&gt;9,(ABS(N154)+2),11)),N154))</f>
        <v>0</v>
      </c>
    </row>
    <row r="155" spans="1:34" ht="15">
      <c r="A155" s="56" t="s">
        <v>37</v>
      </c>
      <c r="B155" s="88" t="str">
        <f>IF(B149&gt;"",B149,"")</f>
        <v>Kari Saarinen</v>
      </c>
      <c r="C155" s="88" t="str">
        <f>IF(B151&gt;"",B151,"")</f>
        <v>Iiro Tennilä</v>
      </c>
      <c r="D155" s="80"/>
      <c r="E155" s="57"/>
      <c r="F155" s="183">
        <v>7</v>
      </c>
      <c r="G155" s="184"/>
      <c r="H155" s="183">
        <v>-10</v>
      </c>
      <c r="I155" s="184"/>
      <c r="J155" s="183">
        <v>-12</v>
      </c>
      <c r="K155" s="184"/>
      <c r="L155" s="183">
        <v>1</v>
      </c>
      <c r="M155" s="184"/>
      <c r="N155" s="183">
        <v>5</v>
      </c>
      <c r="O155" s="184"/>
      <c r="P155" s="58">
        <f t="shared" si="111"/>
        <v>3</v>
      </c>
      <c r="Q155" s="59">
        <f t="shared" si="112"/>
        <v>2</v>
      </c>
      <c r="R155" s="112"/>
      <c r="S155" s="67"/>
      <c r="T155" s="61">
        <f t="shared" si="113"/>
        <v>55</v>
      </c>
      <c r="U155" s="62">
        <f t="shared" si="113"/>
        <v>39</v>
      </c>
      <c r="V155" s="63">
        <f t="shared" si="114"/>
        <v>16</v>
      </c>
      <c r="Y155" s="68">
        <f t="shared" si="115"/>
        <v>11</v>
      </c>
      <c r="Z155" s="69">
        <f t="shared" si="116"/>
        <v>7</v>
      </c>
      <c r="AA155" s="68">
        <f t="shared" si="117"/>
        <v>10</v>
      </c>
      <c r="AB155" s="69">
        <f t="shared" si="118"/>
        <v>12</v>
      </c>
      <c r="AC155" s="68">
        <f t="shared" si="119"/>
        <v>12</v>
      </c>
      <c r="AD155" s="69">
        <f t="shared" si="120"/>
        <v>14</v>
      </c>
      <c r="AE155" s="68">
        <f t="shared" si="121"/>
        <v>11</v>
      </c>
      <c r="AF155" s="69">
        <f t="shared" si="122"/>
        <v>1</v>
      </c>
      <c r="AG155" s="68">
        <f t="shared" si="123"/>
        <v>11</v>
      </c>
      <c r="AH155" s="69">
        <f t="shared" si="124"/>
        <v>5</v>
      </c>
    </row>
    <row r="156" spans="1:34" ht="15.75" thickBot="1">
      <c r="A156" s="56" t="s">
        <v>38</v>
      </c>
      <c r="B156" s="89" t="str">
        <f>IF(B148&gt;"",B148,"")</f>
        <v>Marko Holopainen</v>
      </c>
      <c r="C156" s="89" t="str">
        <f>IF(B151&gt;"",B151,"")</f>
        <v>Iiro Tennilä</v>
      </c>
      <c r="D156" s="77"/>
      <c r="E156" s="52"/>
      <c r="F156" s="188">
        <v>8</v>
      </c>
      <c r="G156" s="189"/>
      <c r="H156" s="188">
        <v>6</v>
      </c>
      <c r="I156" s="189"/>
      <c r="J156" s="188">
        <v>6</v>
      </c>
      <c r="K156" s="189"/>
      <c r="L156" s="188"/>
      <c r="M156" s="189"/>
      <c r="N156" s="188"/>
      <c r="O156" s="189"/>
      <c r="P156" s="58">
        <f t="shared" si="111"/>
        <v>3</v>
      </c>
      <c r="Q156" s="59">
        <f t="shared" si="112"/>
        <v>0</v>
      </c>
      <c r="R156" s="112"/>
      <c r="S156" s="67"/>
      <c r="T156" s="61">
        <f t="shared" si="113"/>
        <v>33</v>
      </c>
      <c r="U156" s="62">
        <f t="shared" si="113"/>
        <v>20</v>
      </c>
      <c r="V156" s="63">
        <f t="shared" si="114"/>
        <v>13</v>
      </c>
      <c r="Y156" s="68">
        <f t="shared" si="115"/>
        <v>11</v>
      </c>
      <c r="Z156" s="69">
        <f t="shared" si="116"/>
        <v>8</v>
      </c>
      <c r="AA156" s="68">
        <f t="shared" si="117"/>
        <v>11</v>
      </c>
      <c r="AB156" s="69">
        <f t="shared" si="118"/>
        <v>6</v>
      </c>
      <c r="AC156" s="68">
        <f t="shared" si="119"/>
        <v>11</v>
      </c>
      <c r="AD156" s="69">
        <f t="shared" si="120"/>
        <v>6</v>
      </c>
      <c r="AE156" s="68">
        <f t="shared" si="121"/>
        <v>0</v>
      </c>
      <c r="AF156" s="69">
        <f t="shared" si="122"/>
        <v>0</v>
      </c>
      <c r="AG156" s="68">
        <f t="shared" si="123"/>
        <v>0</v>
      </c>
      <c r="AH156" s="69">
        <f t="shared" si="124"/>
        <v>0</v>
      </c>
    </row>
    <row r="157" spans="1:34" ht="15">
      <c r="A157" s="56" t="s">
        <v>40</v>
      </c>
      <c r="B157" s="88" t="str">
        <f>IF(B149&gt;"",B149,"")</f>
        <v>Kari Saarinen</v>
      </c>
      <c r="C157" s="88" t="str">
        <f>IF(B150&gt;"",B150,"")</f>
        <v>Kai Merimaa</v>
      </c>
      <c r="D157" s="79"/>
      <c r="E157" s="57"/>
      <c r="F157" s="190"/>
      <c r="G157" s="191"/>
      <c r="H157" s="190"/>
      <c r="I157" s="191"/>
      <c r="J157" s="190"/>
      <c r="K157" s="191"/>
      <c r="L157" s="190"/>
      <c r="M157" s="191"/>
      <c r="N157" s="190"/>
      <c r="O157" s="191"/>
      <c r="P157" s="58">
        <f t="shared" si="111"/>
      </c>
      <c r="Q157" s="59">
        <f t="shared" si="112"/>
      </c>
      <c r="R157" s="112"/>
      <c r="S157" s="67"/>
      <c r="T157" s="61">
        <f t="shared" si="113"/>
        <v>0</v>
      </c>
      <c r="U157" s="62">
        <f t="shared" si="113"/>
        <v>0</v>
      </c>
      <c r="V157" s="63">
        <f t="shared" si="114"/>
        <v>0</v>
      </c>
      <c r="Y157" s="68">
        <f t="shared" si="115"/>
        <v>0</v>
      </c>
      <c r="Z157" s="69">
        <f t="shared" si="116"/>
        <v>0</v>
      </c>
      <c r="AA157" s="68">
        <f t="shared" si="117"/>
        <v>0</v>
      </c>
      <c r="AB157" s="69">
        <f t="shared" si="118"/>
        <v>0</v>
      </c>
      <c r="AC157" s="68">
        <f t="shared" si="119"/>
        <v>0</v>
      </c>
      <c r="AD157" s="69">
        <f t="shared" si="120"/>
        <v>0</v>
      </c>
      <c r="AE157" s="68">
        <f t="shared" si="121"/>
        <v>0</v>
      </c>
      <c r="AF157" s="69">
        <f t="shared" si="122"/>
        <v>0</v>
      </c>
      <c r="AG157" s="68">
        <f t="shared" si="123"/>
        <v>0</v>
      </c>
      <c r="AH157" s="69">
        <f t="shared" si="124"/>
        <v>0</v>
      </c>
    </row>
    <row r="158" spans="1:34" ht="15">
      <c r="A158" s="56" t="s">
        <v>41</v>
      </c>
      <c r="B158" s="88" t="str">
        <f>IF(B148&gt;"",B148,"")</f>
        <v>Marko Holopainen</v>
      </c>
      <c r="C158" s="88" t="str">
        <f>IF(B149&gt;"",B149,"")</f>
        <v>Kari Saarinen</v>
      </c>
      <c r="D158" s="80"/>
      <c r="E158" s="57"/>
      <c r="F158" s="183">
        <v>-13</v>
      </c>
      <c r="G158" s="184"/>
      <c r="H158" s="183">
        <v>6</v>
      </c>
      <c r="I158" s="184"/>
      <c r="J158" s="187">
        <v>9</v>
      </c>
      <c r="K158" s="184"/>
      <c r="L158" s="183">
        <v>10</v>
      </c>
      <c r="M158" s="184"/>
      <c r="N158" s="183"/>
      <c r="O158" s="184"/>
      <c r="P158" s="58">
        <f t="shared" si="111"/>
        <v>3</v>
      </c>
      <c r="Q158" s="59">
        <f t="shared" si="112"/>
        <v>1</v>
      </c>
      <c r="R158" s="112"/>
      <c r="S158" s="67"/>
      <c r="T158" s="61">
        <f t="shared" si="113"/>
        <v>47</v>
      </c>
      <c r="U158" s="62">
        <f t="shared" si="113"/>
        <v>40</v>
      </c>
      <c r="V158" s="63">
        <f t="shared" si="114"/>
        <v>7</v>
      </c>
      <c r="Y158" s="68">
        <f t="shared" si="115"/>
        <v>13</v>
      </c>
      <c r="Z158" s="69">
        <f t="shared" si="116"/>
        <v>15</v>
      </c>
      <c r="AA158" s="68">
        <f t="shared" si="117"/>
        <v>11</v>
      </c>
      <c r="AB158" s="69">
        <f t="shared" si="118"/>
        <v>6</v>
      </c>
      <c r="AC158" s="68">
        <f t="shared" si="119"/>
        <v>11</v>
      </c>
      <c r="AD158" s="69">
        <f t="shared" si="120"/>
        <v>9</v>
      </c>
      <c r="AE158" s="68">
        <f t="shared" si="121"/>
        <v>12</v>
      </c>
      <c r="AF158" s="69">
        <f t="shared" si="122"/>
        <v>10</v>
      </c>
      <c r="AG158" s="68">
        <f t="shared" si="123"/>
        <v>0</v>
      </c>
      <c r="AH158" s="69">
        <f t="shared" si="124"/>
        <v>0</v>
      </c>
    </row>
    <row r="159" spans="1:34" ht="15.75" thickBot="1">
      <c r="A159" s="70" t="s">
        <v>42</v>
      </c>
      <c r="B159" s="90" t="str">
        <f>IF(B150&gt;"",B150,"")</f>
        <v>Kai Merimaa</v>
      </c>
      <c r="C159" s="90" t="str">
        <f>IF(B151&gt;"",B151,"")</f>
        <v>Iiro Tennilä</v>
      </c>
      <c r="D159" s="81"/>
      <c r="E159" s="71"/>
      <c r="F159" s="185"/>
      <c r="G159" s="186"/>
      <c r="H159" s="185"/>
      <c r="I159" s="186"/>
      <c r="J159" s="185"/>
      <c r="K159" s="186"/>
      <c r="L159" s="185"/>
      <c r="M159" s="186"/>
      <c r="N159" s="185"/>
      <c r="O159" s="186"/>
      <c r="P159" s="72">
        <f t="shared" si="111"/>
      </c>
      <c r="Q159" s="73">
        <f t="shared" si="112"/>
      </c>
      <c r="R159" s="111"/>
      <c r="S159" s="16"/>
      <c r="T159" s="61">
        <f t="shared" si="113"/>
        <v>0</v>
      </c>
      <c r="U159" s="62">
        <f t="shared" si="113"/>
        <v>0</v>
      </c>
      <c r="V159" s="63">
        <f t="shared" si="114"/>
        <v>0</v>
      </c>
      <c r="Y159" s="75">
        <f t="shared" si="115"/>
        <v>0</v>
      </c>
      <c r="Z159" s="76">
        <f t="shared" si="116"/>
        <v>0</v>
      </c>
      <c r="AA159" s="75">
        <f t="shared" si="117"/>
        <v>0</v>
      </c>
      <c r="AB159" s="76">
        <f t="shared" si="118"/>
        <v>0</v>
      </c>
      <c r="AC159" s="75">
        <f t="shared" si="119"/>
        <v>0</v>
      </c>
      <c r="AD159" s="76">
        <f t="shared" si="120"/>
        <v>0</v>
      </c>
      <c r="AE159" s="75">
        <f t="shared" si="121"/>
        <v>0</v>
      </c>
      <c r="AF159" s="76">
        <f t="shared" si="122"/>
        <v>0</v>
      </c>
      <c r="AG159" s="75">
        <f t="shared" si="123"/>
        <v>0</v>
      </c>
      <c r="AH159" s="76">
        <f t="shared" si="124"/>
        <v>0</v>
      </c>
    </row>
    <row r="160" ht="15.75" thickBot="1" thickTop="1"/>
    <row r="161" spans="1:19" ht="15.75" thickTop="1">
      <c r="A161" s="3"/>
      <c r="B161" s="92" t="s">
        <v>57</v>
      </c>
      <c r="C161" s="93"/>
      <c r="D161" s="5"/>
      <c r="E161" s="5"/>
      <c r="F161" s="6"/>
      <c r="G161" s="5"/>
      <c r="H161" s="7" t="s">
        <v>4</v>
      </c>
      <c r="I161" s="8"/>
      <c r="J161" s="208" t="s">
        <v>54</v>
      </c>
      <c r="K161" s="209"/>
      <c r="L161" s="209"/>
      <c r="M161" s="210"/>
      <c r="N161" s="9" t="s">
        <v>5</v>
      </c>
      <c r="O161" s="10"/>
      <c r="P161" s="211" t="s">
        <v>67</v>
      </c>
      <c r="Q161" s="212"/>
      <c r="R161" s="212"/>
      <c r="S161" s="213"/>
    </row>
    <row r="162" spans="1:19" ht="15.75" thickBot="1">
      <c r="A162" s="11"/>
      <c r="B162" s="94" t="s">
        <v>55</v>
      </c>
      <c r="C162" s="95" t="s">
        <v>6</v>
      </c>
      <c r="D162" s="214">
        <v>1</v>
      </c>
      <c r="E162" s="215"/>
      <c r="F162" s="216"/>
      <c r="G162" s="217" t="s">
        <v>7</v>
      </c>
      <c r="H162" s="218"/>
      <c r="I162" s="218"/>
      <c r="J162" s="219">
        <v>39536</v>
      </c>
      <c r="K162" s="219"/>
      <c r="L162" s="219"/>
      <c r="M162" s="220"/>
      <c r="N162" s="14" t="s">
        <v>8</v>
      </c>
      <c r="O162" s="15"/>
      <c r="P162" s="221">
        <v>0.46875</v>
      </c>
      <c r="Q162" s="222"/>
      <c r="R162" s="222"/>
      <c r="S162" s="223"/>
    </row>
    <row r="163" spans="1:22" ht="15" thickTop="1">
      <c r="A163" s="18"/>
      <c r="B163" s="96" t="s">
        <v>13</v>
      </c>
      <c r="C163" s="97" t="s">
        <v>0</v>
      </c>
      <c r="D163" s="202" t="s">
        <v>14</v>
      </c>
      <c r="E163" s="203"/>
      <c r="F163" s="202" t="s">
        <v>15</v>
      </c>
      <c r="G163" s="203"/>
      <c r="H163" s="202" t="s">
        <v>16</v>
      </c>
      <c r="I163" s="203"/>
      <c r="J163" s="202" t="s">
        <v>17</v>
      </c>
      <c r="K163" s="203"/>
      <c r="L163" s="202"/>
      <c r="M163" s="203"/>
      <c r="N163" s="21" t="s">
        <v>18</v>
      </c>
      <c r="O163" s="22" t="s">
        <v>19</v>
      </c>
      <c r="P163" s="23" t="s">
        <v>20</v>
      </c>
      <c r="Q163" s="24"/>
      <c r="R163" s="204" t="s">
        <v>21</v>
      </c>
      <c r="S163" s="205"/>
      <c r="T163" s="206" t="s">
        <v>22</v>
      </c>
      <c r="U163" s="207"/>
      <c r="V163" s="25" t="s">
        <v>23</v>
      </c>
    </row>
    <row r="164" spans="1:22" ht="15">
      <c r="A164" s="26">
        <v>47</v>
      </c>
      <c r="B164" s="82" t="s">
        <v>80</v>
      </c>
      <c r="C164" s="83" t="s">
        <v>11</v>
      </c>
      <c r="D164" s="27"/>
      <c r="E164" s="28"/>
      <c r="F164" s="29">
        <f>+P174</f>
        <v>3</v>
      </c>
      <c r="G164" s="30">
        <f>+Q174</f>
        <v>1</v>
      </c>
      <c r="H164" s="29">
        <f>P170</f>
        <v>3</v>
      </c>
      <c r="I164" s="30">
        <f>Q170</f>
        <v>1</v>
      </c>
      <c r="J164" s="29">
        <f>P172</f>
        <v>3</v>
      </c>
      <c r="K164" s="30">
        <f>Q172</f>
        <v>1</v>
      </c>
      <c r="L164" s="29"/>
      <c r="M164" s="30"/>
      <c r="N164" s="31">
        <f>IF(SUM(D164:M164)=0,"",COUNTIF(E164:E167,"3"))</f>
        <v>3</v>
      </c>
      <c r="O164" s="32">
        <f>IF(SUM(E164:N164)=0,"",COUNTIF(D164:D167,"3"))</f>
        <v>0</v>
      </c>
      <c r="P164" s="33">
        <f>IF(SUM(D164:M164)=0,"",SUM(E164:E167))</f>
        <v>9</v>
      </c>
      <c r="Q164" s="34">
        <f>IF(SUM(D164:M164)=0,"",SUM(D164:D167))</f>
        <v>3</v>
      </c>
      <c r="R164" s="195">
        <v>1</v>
      </c>
      <c r="S164" s="196"/>
      <c r="T164" s="35">
        <f>+T170+T172+T174</f>
        <v>115</v>
      </c>
      <c r="U164" s="35">
        <f>+U170+U172+U174</f>
        <v>100</v>
      </c>
      <c r="V164" s="36">
        <f>+T164-U164</f>
        <v>15</v>
      </c>
    </row>
    <row r="165" spans="1:22" ht="15">
      <c r="A165" s="37">
        <v>70</v>
      </c>
      <c r="B165" s="82" t="s">
        <v>24</v>
      </c>
      <c r="C165" s="83" t="s">
        <v>25</v>
      </c>
      <c r="D165" s="38">
        <f>+Q174</f>
        <v>1</v>
      </c>
      <c r="E165" s="39">
        <f>+P174</f>
        <v>3</v>
      </c>
      <c r="F165" s="40"/>
      <c r="G165" s="41"/>
      <c r="H165" s="38">
        <f>P173</f>
        <v>0</v>
      </c>
      <c r="I165" s="39">
        <f>Q173</f>
        <v>3</v>
      </c>
      <c r="J165" s="38">
        <f>P171</f>
        <v>3</v>
      </c>
      <c r="K165" s="39">
        <f>Q171</f>
        <v>1</v>
      </c>
      <c r="L165" s="38"/>
      <c r="M165" s="39"/>
      <c r="N165" s="31">
        <f>IF(SUM(D165:M165)=0,"",COUNTIF(G164:G167,"3"))</f>
        <v>1</v>
      </c>
      <c r="O165" s="32">
        <f>IF(SUM(E165:N165)=0,"",COUNTIF(F164:F167,"3"))</f>
        <v>2</v>
      </c>
      <c r="P165" s="33">
        <f>IF(SUM(D165:M165)=0,"",SUM(G164:G167))</f>
        <v>4</v>
      </c>
      <c r="Q165" s="34">
        <f>IF(SUM(D165:M165)=0,"",SUM(F164:F167))</f>
        <v>7</v>
      </c>
      <c r="R165" s="195">
        <v>3</v>
      </c>
      <c r="S165" s="196"/>
      <c r="T165" s="35">
        <f>+T171+T173+U174</f>
        <v>97</v>
      </c>
      <c r="U165" s="35">
        <f>+U171+U173+T174</f>
        <v>109</v>
      </c>
      <c r="V165" s="36">
        <f>+T165-U165</f>
        <v>-12</v>
      </c>
    </row>
    <row r="166" spans="1:22" ht="15">
      <c r="A166" s="37">
        <v>122</v>
      </c>
      <c r="B166" s="82" t="s">
        <v>241</v>
      </c>
      <c r="C166" s="83" t="s">
        <v>242</v>
      </c>
      <c r="D166" s="38">
        <f>+Q170</f>
        <v>1</v>
      </c>
      <c r="E166" s="39">
        <f>+P170</f>
        <v>3</v>
      </c>
      <c r="F166" s="38">
        <f>Q173</f>
        <v>3</v>
      </c>
      <c r="G166" s="39">
        <f>P173</f>
        <v>0</v>
      </c>
      <c r="H166" s="40"/>
      <c r="I166" s="41"/>
      <c r="J166" s="38">
        <f>P175</f>
        <v>3</v>
      </c>
      <c r="K166" s="39">
        <f>Q175</f>
        <v>0</v>
      </c>
      <c r="L166" s="38"/>
      <c r="M166" s="39"/>
      <c r="N166" s="31">
        <f>IF(SUM(D166:M166)=0,"",COUNTIF(I164:I167,"3"))</f>
        <v>2</v>
      </c>
      <c r="O166" s="32">
        <f>IF(SUM(E166:N166)=0,"",COUNTIF(H164:H167,"3"))</f>
        <v>1</v>
      </c>
      <c r="P166" s="33">
        <f>IF(SUM(D166:M166)=0,"",SUM(I164:I167))</f>
        <v>7</v>
      </c>
      <c r="Q166" s="34">
        <f>IF(SUM(D166:M166)=0,"",SUM(H164:H167))</f>
        <v>3</v>
      </c>
      <c r="R166" s="195">
        <v>2</v>
      </c>
      <c r="S166" s="196"/>
      <c r="T166" s="35">
        <f>+U170+U173+T175</f>
        <v>105</v>
      </c>
      <c r="U166" s="35">
        <f>+T170+T173+U175</f>
        <v>85</v>
      </c>
      <c r="V166" s="36">
        <f>+T166-U166</f>
        <v>20</v>
      </c>
    </row>
    <row r="167" spans="1:22" ht="15.75" thickBot="1">
      <c r="A167" s="37">
        <v>202</v>
      </c>
      <c r="B167" s="84" t="s">
        <v>243</v>
      </c>
      <c r="C167" s="83" t="s">
        <v>244</v>
      </c>
      <c r="D167" s="38">
        <f>Q172</f>
        <v>1</v>
      </c>
      <c r="E167" s="39">
        <f>P172</f>
        <v>3</v>
      </c>
      <c r="F167" s="38">
        <f>Q171</f>
        <v>1</v>
      </c>
      <c r="G167" s="39">
        <f>P171</f>
        <v>3</v>
      </c>
      <c r="H167" s="38">
        <f>Q175</f>
        <v>0</v>
      </c>
      <c r="I167" s="39">
        <f>P175</f>
        <v>3</v>
      </c>
      <c r="J167" s="40"/>
      <c r="K167" s="41"/>
      <c r="L167" s="38"/>
      <c r="M167" s="39"/>
      <c r="N167" s="31">
        <f>IF(SUM(D167:M167)=0,"",COUNTIF(K164:K167,"3"))</f>
        <v>0</v>
      </c>
      <c r="O167" s="32">
        <f>IF(SUM(E167:N167)=0,"",COUNTIF(J164:J167,"3"))</f>
        <v>3</v>
      </c>
      <c r="P167" s="33">
        <f>IF(SUM(D167:M168)=0,"",SUM(K164:K167))</f>
        <v>2</v>
      </c>
      <c r="Q167" s="34">
        <f>IF(SUM(D167:M167)=0,"",SUM(J164:J167))</f>
        <v>9</v>
      </c>
      <c r="R167" s="195">
        <v>4</v>
      </c>
      <c r="S167" s="196"/>
      <c r="T167" s="35">
        <f>+U171+U172+U175</f>
        <v>93</v>
      </c>
      <c r="U167" s="35">
        <f>+T171+T172+T175</f>
        <v>116</v>
      </c>
      <c r="V167" s="36">
        <f>+T167-U167</f>
        <v>-23</v>
      </c>
    </row>
    <row r="168" spans="1:24" ht="15" thickTop="1">
      <c r="A168" s="42"/>
      <c r="B168" s="43" t="s">
        <v>44</v>
      </c>
      <c r="C168" s="85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5"/>
      <c r="S168" s="46"/>
      <c r="T168" s="47"/>
      <c r="U168" s="48" t="s">
        <v>28</v>
      </c>
      <c r="V168" s="49">
        <f>SUM(V164:V167)</f>
        <v>0</v>
      </c>
      <c r="W168" s="48" t="str">
        <f>IF(V168=0,"OK","Virhe")</f>
        <v>OK</v>
      </c>
      <c r="X168" s="50"/>
    </row>
    <row r="169" spans="1:22" ht="15" thickBot="1">
      <c r="A169" s="51"/>
      <c r="B169" s="86" t="s">
        <v>29</v>
      </c>
      <c r="C169" s="87"/>
      <c r="D169" s="77"/>
      <c r="E169" s="78"/>
      <c r="F169" s="197" t="s">
        <v>30</v>
      </c>
      <c r="G169" s="198"/>
      <c r="H169" s="199" t="s">
        <v>31</v>
      </c>
      <c r="I169" s="198"/>
      <c r="J169" s="199" t="s">
        <v>32</v>
      </c>
      <c r="K169" s="198"/>
      <c r="L169" s="199" t="s">
        <v>33</v>
      </c>
      <c r="M169" s="198"/>
      <c r="N169" s="199" t="s">
        <v>34</v>
      </c>
      <c r="O169" s="198"/>
      <c r="P169" s="200" t="s">
        <v>35</v>
      </c>
      <c r="Q169" s="201"/>
      <c r="S169" s="53"/>
      <c r="T169" s="54" t="s">
        <v>22</v>
      </c>
      <c r="U169" s="55"/>
      <c r="V169" s="25" t="s">
        <v>23</v>
      </c>
    </row>
    <row r="170" spans="1:34" ht="15">
      <c r="A170" s="56" t="s">
        <v>36</v>
      </c>
      <c r="B170" s="88" t="str">
        <f>IF(B164&gt;"",B164,"")</f>
        <v>Matti Lappalainen</v>
      </c>
      <c r="C170" s="88" t="str">
        <f>IF(B166&gt;"",B166,"")</f>
        <v>Sami Huuhka</v>
      </c>
      <c r="D170" s="79"/>
      <c r="E170" s="57"/>
      <c r="F170" s="193">
        <v>10</v>
      </c>
      <c r="G170" s="194"/>
      <c r="H170" s="190">
        <v>9</v>
      </c>
      <c r="I170" s="191"/>
      <c r="J170" s="190">
        <v>-2</v>
      </c>
      <c r="K170" s="191"/>
      <c r="L170" s="190">
        <v>9</v>
      </c>
      <c r="M170" s="191"/>
      <c r="N170" s="192"/>
      <c r="O170" s="191"/>
      <c r="P170" s="58">
        <f aca="true" t="shared" si="125" ref="P170:P175">IF(COUNT(F170:N170)=0,"",COUNTIF(F170:N170,"&gt;=0"))</f>
        <v>3</v>
      </c>
      <c r="Q170" s="59">
        <f aca="true" t="shared" si="126" ref="Q170:Q175">IF(COUNT(F170:N170)=0,"",(IF(LEFT(F170,1)="-",1,0)+IF(LEFT(H170,1)="-",1,0)+IF(LEFT(J170,1)="-",1,0)+IF(LEFT(L170,1)="-",1,0)+IF(LEFT(N170,1)="-",1,0)))</f>
        <v>1</v>
      </c>
      <c r="R170" s="112"/>
      <c r="S170" s="60"/>
      <c r="T170" s="61">
        <f aca="true" t="shared" si="127" ref="T170:U175">+Y170+AA170+AC170+AE170+AG170</f>
        <v>36</v>
      </c>
      <c r="U170" s="62">
        <f t="shared" si="127"/>
        <v>39</v>
      </c>
      <c r="V170" s="63">
        <f aca="true" t="shared" si="128" ref="V170:V175">+T170-U170</f>
        <v>-3</v>
      </c>
      <c r="Y170" s="64">
        <f aca="true" t="shared" si="129" ref="Y170:Y175">IF(F170="",0,IF(LEFT(F170,1)="-",ABS(F170),(IF(F170&gt;9,F170+2,11))))</f>
        <v>12</v>
      </c>
      <c r="Z170" s="65">
        <f aca="true" t="shared" si="130" ref="Z170:Z175">IF(F170="",0,IF(LEFT(F170,1)="-",(IF(ABS(F170)&gt;9,(ABS(F170)+2),11)),F170))</f>
        <v>10</v>
      </c>
      <c r="AA170" s="64">
        <f aca="true" t="shared" si="131" ref="AA170:AA175">IF(H170="",0,IF(LEFT(H170,1)="-",ABS(H170),(IF(H170&gt;9,H170+2,11))))</f>
        <v>11</v>
      </c>
      <c r="AB170" s="65">
        <f aca="true" t="shared" si="132" ref="AB170:AB175">IF(H170="",0,IF(LEFT(H170,1)="-",(IF(ABS(H170)&gt;9,(ABS(H170)+2),11)),H170))</f>
        <v>9</v>
      </c>
      <c r="AC170" s="64">
        <f aca="true" t="shared" si="133" ref="AC170:AC175">IF(J170="",0,IF(LEFT(J170,1)="-",ABS(J170),(IF(J170&gt;9,J170+2,11))))</f>
        <v>2</v>
      </c>
      <c r="AD170" s="65">
        <f aca="true" t="shared" si="134" ref="AD170:AD175">IF(J170="",0,IF(LEFT(J170,1)="-",(IF(ABS(J170)&gt;9,(ABS(J170)+2),11)),J170))</f>
        <v>11</v>
      </c>
      <c r="AE170" s="64">
        <f aca="true" t="shared" si="135" ref="AE170:AE175">IF(L170="",0,IF(LEFT(L170,1)="-",ABS(L170),(IF(L170&gt;9,L170+2,11))))</f>
        <v>11</v>
      </c>
      <c r="AF170" s="65">
        <f aca="true" t="shared" si="136" ref="AF170:AF175">IF(L170="",0,IF(LEFT(L170,1)="-",(IF(ABS(L170)&gt;9,(ABS(L170)+2),11)),L170))</f>
        <v>9</v>
      </c>
      <c r="AG170" s="64">
        <f aca="true" t="shared" si="137" ref="AG170:AG175">IF(N170="",0,IF(LEFT(N170,1)="-",ABS(N170),(IF(N170&gt;9,N170+2,11))))</f>
        <v>0</v>
      </c>
      <c r="AH170" s="65">
        <f aca="true" t="shared" si="138" ref="AH170:AH175">IF(N170="",0,IF(LEFT(N170,1)="-",(IF(ABS(N170)&gt;9,(ABS(N170)+2),11)),N170))</f>
        <v>0</v>
      </c>
    </row>
    <row r="171" spans="1:34" ht="15">
      <c r="A171" s="56" t="s">
        <v>37</v>
      </c>
      <c r="B171" s="88" t="str">
        <f>IF(B165&gt;"",B165,"")</f>
        <v>Jyri Pulkkinen</v>
      </c>
      <c r="C171" s="88" t="str">
        <f>IF(B167&gt;"",B167,"")</f>
        <v>Kari Halavaara</v>
      </c>
      <c r="D171" s="80"/>
      <c r="E171" s="57"/>
      <c r="F171" s="183">
        <v>11</v>
      </c>
      <c r="G171" s="184"/>
      <c r="H171" s="183">
        <v>-7</v>
      </c>
      <c r="I171" s="184"/>
      <c r="J171" s="183">
        <v>7</v>
      </c>
      <c r="K171" s="184"/>
      <c r="L171" s="183">
        <v>9</v>
      </c>
      <c r="M171" s="184"/>
      <c r="N171" s="183"/>
      <c r="O171" s="184"/>
      <c r="P171" s="58">
        <f t="shared" si="125"/>
        <v>3</v>
      </c>
      <c r="Q171" s="59">
        <f t="shared" si="126"/>
        <v>1</v>
      </c>
      <c r="R171" s="112"/>
      <c r="S171" s="67"/>
      <c r="T171" s="61">
        <f t="shared" si="127"/>
        <v>42</v>
      </c>
      <c r="U171" s="62">
        <f t="shared" si="127"/>
        <v>38</v>
      </c>
      <c r="V171" s="63">
        <f t="shared" si="128"/>
        <v>4</v>
      </c>
      <c r="Y171" s="68">
        <f t="shared" si="129"/>
        <v>13</v>
      </c>
      <c r="Z171" s="69">
        <f t="shared" si="130"/>
        <v>11</v>
      </c>
      <c r="AA171" s="68">
        <f t="shared" si="131"/>
        <v>7</v>
      </c>
      <c r="AB171" s="69">
        <f t="shared" si="132"/>
        <v>11</v>
      </c>
      <c r="AC171" s="68">
        <f t="shared" si="133"/>
        <v>11</v>
      </c>
      <c r="AD171" s="69">
        <f t="shared" si="134"/>
        <v>7</v>
      </c>
      <c r="AE171" s="68">
        <f t="shared" si="135"/>
        <v>11</v>
      </c>
      <c r="AF171" s="69">
        <f t="shared" si="136"/>
        <v>9</v>
      </c>
      <c r="AG171" s="68">
        <f t="shared" si="137"/>
        <v>0</v>
      </c>
      <c r="AH171" s="69">
        <f t="shared" si="138"/>
        <v>0</v>
      </c>
    </row>
    <row r="172" spans="1:34" ht="15.75" thickBot="1">
      <c r="A172" s="56" t="s">
        <v>38</v>
      </c>
      <c r="B172" s="89" t="str">
        <f>IF(B164&gt;"",B164,"")</f>
        <v>Matti Lappalainen</v>
      </c>
      <c r="C172" s="89" t="str">
        <f>IF(B167&gt;"",B167,"")</f>
        <v>Kari Halavaara</v>
      </c>
      <c r="D172" s="77"/>
      <c r="E172" s="52"/>
      <c r="F172" s="188">
        <v>-8</v>
      </c>
      <c r="G172" s="189"/>
      <c r="H172" s="188">
        <v>4</v>
      </c>
      <c r="I172" s="189"/>
      <c r="J172" s="188">
        <v>7</v>
      </c>
      <c r="K172" s="189"/>
      <c r="L172" s="188">
        <v>9</v>
      </c>
      <c r="M172" s="189"/>
      <c r="N172" s="188"/>
      <c r="O172" s="189"/>
      <c r="P172" s="58">
        <f t="shared" si="125"/>
        <v>3</v>
      </c>
      <c r="Q172" s="59">
        <f t="shared" si="126"/>
        <v>1</v>
      </c>
      <c r="R172" s="112"/>
      <c r="S172" s="67"/>
      <c r="T172" s="61">
        <f t="shared" si="127"/>
        <v>41</v>
      </c>
      <c r="U172" s="62">
        <f t="shared" si="127"/>
        <v>31</v>
      </c>
      <c r="V172" s="63">
        <f t="shared" si="128"/>
        <v>10</v>
      </c>
      <c r="Y172" s="68">
        <f t="shared" si="129"/>
        <v>8</v>
      </c>
      <c r="Z172" s="69">
        <f t="shared" si="130"/>
        <v>11</v>
      </c>
      <c r="AA172" s="68">
        <f t="shared" si="131"/>
        <v>11</v>
      </c>
      <c r="AB172" s="69">
        <f t="shared" si="132"/>
        <v>4</v>
      </c>
      <c r="AC172" s="68">
        <f t="shared" si="133"/>
        <v>11</v>
      </c>
      <c r="AD172" s="69">
        <f t="shared" si="134"/>
        <v>7</v>
      </c>
      <c r="AE172" s="68">
        <f t="shared" si="135"/>
        <v>11</v>
      </c>
      <c r="AF172" s="69">
        <f t="shared" si="136"/>
        <v>9</v>
      </c>
      <c r="AG172" s="68">
        <f t="shared" si="137"/>
        <v>0</v>
      </c>
      <c r="AH172" s="69">
        <f t="shared" si="138"/>
        <v>0</v>
      </c>
    </row>
    <row r="173" spans="1:34" ht="15">
      <c r="A173" s="56" t="s">
        <v>40</v>
      </c>
      <c r="B173" s="88" t="str">
        <f>IF(B165&gt;"",B165,"")</f>
        <v>Jyri Pulkkinen</v>
      </c>
      <c r="C173" s="88" t="str">
        <f>IF(B166&gt;"",B166,"")</f>
        <v>Sami Huuhka</v>
      </c>
      <c r="D173" s="79"/>
      <c r="E173" s="57"/>
      <c r="F173" s="190">
        <v>-9</v>
      </c>
      <c r="G173" s="191"/>
      <c r="H173" s="190">
        <v>-7</v>
      </c>
      <c r="I173" s="191"/>
      <c r="J173" s="190">
        <v>-9</v>
      </c>
      <c r="K173" s="191"/>
      <c r="L173" s="190"/>
      <c r="M173" s="191"/>
      <c r="N173" s="190"/>
      <c r="O173" s="191"/>
      <c r="P173" s="58">
        <f t="shared" si="125"/>
        <v>0</v>
      </c>
      <c r="Q173" s="59">
        <f t="shared" si="126"/>
        <v>3</v>
      </c>
      <c r="R173" s="112"/>
      <c r="S173" s="67"/>
      <c r="T173" s="61">
        <f t="shared" si="127"/>
        <v>25</v>
      </c>
      <c r="U173" s="62">
        <f t="shared" si="127"/>
        <v>33</v>
      </c>
      <c r="V173" s="63">
        <f t="shared" si="128"/>
        <v>-8</v>
      </c>
      <c r="Y173" s="68">
        <f t="shared" si="129"/>
        <v>9</v>
      </c>
      <c r="Z173" s="69">
        <f t="shared" si="130"/>
        <v>11</v>
      </c>
      <c r="AA173" s="68">
        <f t="shared" si="131"/>
        <v>7</v>
      </c>
      <c r="AB173" s="69">
        <f t="shared" si="132"/>
        <v>11</v>
      </c>
      <c r="AC173" s="68">
        <f t="shared" si="133"/>
        <v>9</v>
      </c>
      <c r="AD173" s="69">
        <f t="shared" si="134"/>
        <v>11</v>
      </c>
      <c r="AE173" s="68">
        <f t="shared" si="135"/>
        <v>0</v>
      </c>
      <c r="AF173" s="69">
        <f t="shared" si="136"/>
        <v>0</v>
      </c>
      <c r="AG173" s="68">
        <f t="shared" si="137"/>
        <v>0</v>
      </c>
      <c r="AH173" s="69">
        <f t="shared" si="138"/>
        <v>0</v>
      </c>
    </row>
    <row r="174" spans="1:34" ht="15">
      <c r="A174" s="56" t="s">
        <v>41</v>
      </c>
      <c r="B174" s="88" t="str">
        <f>IF(B164&gt;"",B164,"")</f>
        <v>Matti Lappalainen</v>
      </c>
      <c r="C174" s="88" t="str">
        <f>IF(B165&gt;"",B165,"")</f>
        <v>Jyri Pulkkinen</v>
      </c>
      <c r="D174" s="80"/>
      <c r="E174" s="57"/>
      <c r="F174" s="183">
        <v>6</v>
      </c>
      <c r="G174" s="184"/>
      <c r="H174" s="183">
        <v>4</v>
      </c>
      <c r="I174" s="184"/>
      <c r="J174" s="187">
        <v>-5</v>
      </c>
      <c r="K174" s="184"/>
      <c r="L174" s="183">
        <v>9</v>
      </c>
      <c r="M174" s="184"/>
      <c r="N174" s="183"/>
      <c r="O174" s="184"/>
      <c r="P174" s="58">
        <f t="shared" si="125"/>
        <v>3</v>
      </c>
      <c r="Q174" s="59">
        <f t="shared" si="126"/>
        <v>1</v>
      </c>
      <c r="R174" s="112"/>
      <c r="S174" s="67"/>
      <c r="T174" s="61">
        <f t="shared" si="127"/>
        <v>38</v>
      </c>
      <c r="U174" s="62">
        <f t="shared" si="127"/>
        <v>30</v>
      </c>
      <c r="V174" s="63">
        <f t="shared" si="128"/>
        <v>8</v>
      </c>
      <c r="Y174" s="68">
        <f t="shared" si="129"/>
        <v>11</v>
      </c>
      <c r="Z174" s="69">
        <f t="shared" si="130"/>
        <v>6</v>
      </c>
      <c r="AA174" s="68">
        <f t="shared" si="131"/>
        <v>11</v>
      </c>
      <c r="AB174" s="69">
        <f t="shared" si="132"/>
        <v>4</v>
      </c>
      <c r="AC174" s="68">
        <f t="shared" si="133"/>
        <v>5</v>
      </c>
      <c r="AD174" s="69">
        <f t="shared" si="134"/>
        <v>11</v>
      </c>
      <c r="AE174" s="68">
        <f t="shared" si="135"/>
        <v>11</v>
      </c>
      <c r="AF174" s="69">
        <f t="shared" si="136"/>
        <v>9</v>
      </c>
      <c r="AG174" s="68">
        <f t="shared" si="137"/>
        <v>0</v>
      </c>
      <c r="AH174" s="69">
        <f t="shared" si="138"/>
        <v>0</v>
      </c>
    </row>
    <row r="175" spans="1:34" ht="15.75" thickBot="1">
      <c r="A175" s="70" t="s">
        <v>42</v>
      </c>
      <c r="B175" s="90" t="str">
        <f>IF(B166&gt;"",B166,"")</f>
        <v>Sami Huuhka</v>
      </c>
      <c r="C175" s="90" t="str">
        <f>IF(B167&gt;"",B167,"")</f>
        <v>Kari Halavaara</v>
      </c>
      <c r="D175" s="81"/>
      <c r="E175" s="71"/>
      <c r="F175" s="185">
        <v>8</v>
      </c>
      <c r="G175" s="186"/>
      <c r="H175" s="185">
        <v>7</v>
      </c>
      <c r="I175" s="186"/>
      <c r="J175" s="185">
        <v>9</v>
      </c>
      <c r="K175" s="186"/>
      <c r="L175" s="185"/>
      <c r="M175" s="186"/>
      <c r="N175" s="185"/>
      <c r="O175" s="186"/>
      <c r="P175" s="72">
        <f t="shared" si="125"/>
        <v>3</v>
      </c>
      <c r="Q175" s="73">
        <f t="shared" si="126"/>
        <v>0</v>
      </c>
      <c r="R175" s="111"/>
      <c r="S175" s="16"/>
      <c r="T175" s="61">
        <f t="shared" si="127"/>
        <v>33</v>
      </c>
      <c r="U175" s="62">
        <f t="shared" si="127"/>
        <v>24</v>
      </c>
      <c r="V175" s="63">
        <f t="shared" si="128"/>
        <v>9</v>
      </c>
      <c r="Y175" s="75">
        <f t="shared" si="129"/>
        <v>11</v>
      </c>
      <c r="Z175" s="76">
        <f t="shared" si="130"/>
        <v>8</v>
      </c>
      <c r="AA175" s="75">
        <f t="shared" si="131"/>
        <v>11</v>
      </c>
      <c r="AB175" s="76">
        <f t="shared" si="132"/>
        <v>7</v>
      </c>
      <c r="AC175" s="75">
        <f t="shared" si="133"/>
        <v>11</v>
      </c>
      <c r="AD175" s="76">
        <f t="shared" si="134"/>
        <v>9</v>
      </c>
      <c r="AE175" s="75">
        <f t="shared" si="135"/>
        <v>0</v>
      </c>
      <c r="AF175" s="76">
        <f t="shared" si="136"/>
        <v>0</v>
      </c>
      <c r="AG175" s="75">
        <f t="shared" si="137"/>
        <v>0</v>
      </c>
      <c r="AH175" s="76">
        <f t="shared" si="138"/>
        <v>0</v>
      </c>
    </row>
    <row r="176" ht="15.75" thickBot="1" thickTop="1"/>
    <row r="177" spans="1:19" ht="15.75" thickTop="1">
      <c r="A177" s="3"/>
      <c r="B177" s="92" t="s">
        <v>57</v>
      </c>
      <c r="C177" s="93"/>
      <c r="D177" s="5"/>
      <c r="E177" s="5"/>
      <c r="F177" s="6"/>
      <c r="G177" s="5"/>
      <c r="H177" s="7" t="s">
        <v>4</v>
      </c>
      <c r="I177" s="8"/>
      <c r="J177" s="208" t="s">
        <v>54</v>
      </c>
      <c r="K177" s="209"/>
      <c r="L177" s="209"/>
      <c r="M177" s="210"/>
      <c r="N177" s="9" t="s">
        <v>5</v>
      </c>
      <c r="O177" s="10"/>
      <c r="P177" s="211" t="s">
        <v>68</v>
      </c>
      <c r="Q177" s="212"/>
      <c r="R177" s="212"/>
      <c r="S177" s="213"/>
    </row>
    <row r="178" spans="1:19" ht="15.75" thickBot="1">
      <c r="A178" s="11"/>
      <c r="B178" s="94" t="s">
        <v>55</v>
      </c>
      <c r="C178" s="95" t="s">
        <v>6</v>
      </c>
      <c r="D178" s="214">
        <v>2</v>
      </c>
      <c r="E178" s="215"/>
      <c r="F178" s="216"/>
      <c r="G178" s="217" t="s">
        <v>7</v>
      </c>
      <c r="H178" s="218"/>
      <c r="I178" s="218"/>
      <c r="J178" s="219">
        <v>39536</v>
      </c>
      <c r="K178" s="219"/>
      <c r="L178" s="219"/>
      <c r="M178" s="220"/>
      <c r="N178" s="14" t="s">
        <v>8</v>
      </c>
      <c r="O178" s="15"/>
      <c r="P178" s="221">
        <v>0.46875</v>
      </c>
      <c r="Q178" s="222"/>
      <c r="R178" s="222"/>
      <c r="S178" s="223"/>
    </row>
    <row r="179" spans="1:22" ht="15" thickTop="1">
      <c r="A179" s="18"/>
      <c r="B179" s="96" t="s">
        <v>13</v>
      </c>
      <c r="C179" s="97" t="s">
        <v>0</v>
      </c>
      <c r="D179" s="202" t="s">
        <v>14</v>
      </c>
      <c r="E179" s="203"/>
      <c r="F179" s="202" t="s">
        <v>15</v>
      </c>
      <c r="G179" s="203"/>
      <c r="H179" s="202" t="s">
        <v>16</v>
      </c>
      <c r="I179" s="203"/>
      <c r="J179" s="202" t="s">
        <v>17</v>
      </c>
      <c r="K179" s="203"/>
      <c r="L179" s="202"/>
      <c r="M179" s="203"/>
      <c r="N179" s="21" t="s">
        <v>18</v>
      </c>
      <c r="O179" s="22" t="s">
        <v>19</v>
      </c>
      <c r="P179" s="23" t="s">
        <v>20</v>
      </c>
      <c r="Q179" s="24"/>
      <c r="R179" s="204" t="s">
        <v>21</v>
      </c>
      <c r="S179" s="205"/>
      <c r="T179" s="206" t="s">
        <v>22</v>
      </c>
      <c r="U179" s="207"/>
      <c r="V179" s="25" t="s">
        <v>23</v>
      </c>
    </row>
    <row r="180" spans="1:22" ht="15">
      <c r="A180" s="26">
        <v>47</v>
      </c>
      <c r="B180" s="82" t="s">
        <v>50</v>
      </c>
      <c r="C180" s="83" t="s">
        <v>1</v>
      </c>
      <c r="D180" s="27"/>
      <c r="E180" s="28"/>
      <c r="F180" s="29">
        <f>+P190</f>
      </c>
      <c r="G180" s="30">
        <f>+Q190</f>
      </c>
      <c r="H180" s="29">
        <f>P186</f>
        <v>3</v>
      </c>
      <c r="I180" s="30">
        <f>Q186</f>
        <v>1</v>
      </c>
      <c r="J180" s="29">
        <f>P188</f>
        <v>3</v>
      </c>
      <c r="K180" s="30">
        <f>Q188</f>
        <v>0</v>
      </c>
      <c r="L180" s="29"/>
      <c r="M180" s="30"/>
      <c r="N180" s="31">
        <f>IF(SUM(D180:M180)=0,"",COUNTIF(E180:E183,"3"))</f>
        <v>2</v>
      </c>
      <c r="O180" s="32">
        <f>IF(SUM(E180:N180)=0,"",COUNTIF(D180:D183,"3"))</f>
        <v>0</v>
      </c>
      <c r="P180" s="33">
        <f>IF(SUM(D180:M180)=0,"",SUM(E180:E183))</f>
        <v>6</v>
      </c>
      <c r="Q180" s="34">
        <f>IF(SUM(D180:M180)=0,"",SUM(D180:D183))</f>
        <v>1</v>
      </c>
      <c r="R180" s="195">
        <v>1</v>
      </c>
      <c r="S180" s="196"/>
      <c r="T180" s="35">
        <f>+T186+T188+T190</f>
        <v>75</v>
      </c>
      <c r="U180" s="35">
        <f>+U186+U188+U190</f>
        <v>46</v>
      </c>
      <c r="V180" s="36">
        <f>+T180-U180</f>
        <v>29</v>
      </c>
    </row>
    <row r="181" spans="1:22" ht="15">
      <c r="A181" s="37">
        <v>70</v>
      </c>
      <c r="B181" s="82" t="s">
        <v>245</v>
      </c>
      <c r="C181" s="83" t="s">
        <v>55</v>
      </c>
      <c r="D181" s="38">
        <f>+Q190</f>
      </c>
      <c r="E181" s="39">
        <f>+P190</f>
      </c>
      <c r="F181" s="40"/>
      <c r="G181" s="41"/>
      <c r="H181" s="38">
        <f>P189</f>
      </c>
      <c r="I181" s="39">
        <f>Q189</f>
      </c>
      <c r="J181" s="38">
        <f>P187</f>
      </c>
      <c r="K181" s="39">
        <f>Q187</f>
      </c>
      <c r="L181" s="38"/>
      <c r="M181" s="39"/>
      <c r="N181" s="31">
        <f>IF(SUM(D181:M181)=0,"",COUNTIF(G180:G183,"3"))</f>
      </c>
      <c r="O181" s="32">
        <f>IF(SUM(E181:N181)=0,"",COUNTIF(F180:F183,"3"))</f>
      </c>
      <c r="P181" s="33">
        <f>IF(SUM(D181:M181)=0,"",SUM(G180:G183))</f>
      </c>
      <c r="Q181" s="34">
        <f>IF(SUM(D181:M181)=0,"",SUM(F180:F183))</f>
      </c>
      <c r="R181" s="195"/>
      <c r="S181" s="196"/>
      <c r="T181" s="35">
        <f>+T187+T189+U190</f>
        <v>0</v>
      </c>
      <c r="U181" s="35">
        <f>+U187+U189+T190</f>
        <v>0</v>
      </c>
      <c r="V181" s="36">
        <f>+T181-U181</f>
        <v>0</v>
      </c>
    </row>
    <row r="182" spans="1:22" ht="15">
      <c r="A182" s="37">
        <v>122</v>
      </c>
      <c r="B182" s="82" t="s">
        <v>246</v>
      </c>
      <c r="C182" s="83" t="s">
        <v>78</v>
      </c>
      <c r="D182" s="38">
        <f>+Q186</f>
        <v>1</v>
      </c>
      <c r="E182" s="39">
        <f>+P186</f>
        <v>3</v>
      </c>
      <c r="F182" s="38">
        <f>Q189</f>
      </c>
      <c r="G182" s="39">
        <f>P189</f>
      </c>
      <c r="H182" s="40"/>
      <c r="I182" s="41"/>
      <c r="J182" s="38">
        <f>P191</f>
        <v>3</v>
      </c>
      <c r="K182" s="39">
        <f>Q191</f>
        <v>0</v>
      </c>
      <c r="L182" s="38"/>
      <c r="M182" s="39"/>
      <c r="N182" s="31">
        <f>IF(SUM(D182:M182)=0,"",COUNTIF(I180:I183,"3"))</f>
        <v>1</v>
      </c>
      <c r="O182" s="32">
        <f>IF(SUM(E182:N182)=0,"",COUNTIF(H180:H183,"3"))</f>
        <v>1</v>
      </c>
      <c r="P182" s="33">
        <f>IF(SUM(D182:M182)=0,"",SUM(I180:I183))</f>
        <v>4</v>
      </c>
      <c r="Q182" s="34">
        <f>IF(SUM(D182:M182)=0,"",SUM(H180:H183))</f>
        <v>3</v>
      </c>
      <c r="R182" s="195">
        <v>2</v>
      </c>
      <c r="S182" s="196"/>
      <c r="T182" s="35">
        <f>+U186+U189+T191</f>
        <v>64</v>
      </c>
      <c r="U182" s="35">
        <f>+T186+T189+U191</f>
        <v>65</v>
      </c>
      <c r="V182" s="36">
        <f>+T182-U182</f>
        <v>-1</v>
      </c>
    </row>
    <row r="183" spans="1:22" ht="15.75" thickBot="1">
      <c r="A183" s="37">
        <v>202</v>
      </c>
      <c r="B183" s="84" t="s">
        <v>247</v>
      </c>
      <c r="C183" s="83" t="s">
        <v>248</v>
      </c>
      <c r="D183" s="38">
        <f>Q188</f>
        <v>0</v>
      </c>
      <c r="E183" s="39">
        <f>P188</f>
        <v>3</v>
      </c>
      <c r="F183" s="38">
        <f>Q187</f>
      </c>
      <c r="G183" s="39">
        <f>P187</f>
      </c>
      <c r="H183" s="38">
        <f>Q191</f>
        <v>0</v>
      </c>
      <c r="I183" s="39">
        <f>P191</f>
        <v>3</v>
      </c>
      <c r="J183" s="40"/>
      <c r="K183" s="41"/>
      <c r="L183" s="38"/>
      <c r="M183" s="39"/>
      <c r="N183" s="31">
        <f>IF(SUM(D183:M183)=0,"",COUNTIF(K180:K183,"3"))</f>
        <v>0</v>
      </c>
      <c r="O183" s="32">
        <f>IF(SUM(E183:N183)=0,"",COUNTIF(J180:J183,"3"))</f>
        <v>2</v>
      </c>
      <c r="P183" s="33">
        <f>IF(SUM(D183:M184)=0,"",SUM(K180:K183))</f>
        <v>0</v>
      </c>
      <c r="Q183" s="34">
        <f>IF(SUM(D183:M183)=0,"",SUM(J180:J183))</f>
        <v>6</v>
      </c>
      <c r="R183" s="195">
        <v>3</v>
      </c>
      <c r="S183" s="196"/>
      <c r="T183" s="35">
        <f>+U187+U188+U191</f>
        <v>40</v>
      </c>
      <c r="U183" s="35">
        <f>+T187+T188+T191</f>
        <v>68</v>
      </c>
      <c r="V183" s="36">
        <f>+T183-U183</f>
        <v>-28</v>
      </c>
    </row>
    <row r="184" spans="1:24" ht="15" thickTop="1">
      <c r="A184" s="42"/>
      <c r="B184" s="43" t="s">
        <v>44</v>
      </c>
      <c r="C184" s="85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5"/>
      <c r="S184" s="46"/>
      <c r="T184" s="47"/>
      <c r="U184" s="48" t="s">
        <v>28</v>
      </c>
      <c r="V184" s="49">
        <f>SUM(V180:V183)</f>
        <v>0</v>
      </c>
      <c r="W184" s="48" t="str">
        <f>IF(V184=0,"OK","Virhe")</f>
        <v>OK</v>
      </c>
      <c r="X184" s="50"/>
    </row>
    <row r="185" spans="1:22" ht="15" thickBot="1">
      <c r="A185" s="51"/>
      <c r="B185" s="86" t="s">
        <v>29</v>
      </c>
      <c r="C185" s="87"/>
      <c r="D185" s="77"/>
      <c r="E185" s="78"/>
      <c r="F185" s="197" t="s">
        <v>30</v>
      </c>
      <c r="G185" s="198"/>
      <c r="H185" s="199" t="s">
        <v>31</v>
      </c>
      <c r="I185" s="198"/>
      <c r="J185" s="199" t="s">
        <v>32</v>
      </c>
      <c r="K185" s="198"/>
      <c r="L185" s="199" t="s">
        <v>33</v>
      </c>
      <c r="M185" s="198"/>
      <c r="N185" s="199" t="s">
        <v>34</v>
      </c>
      <c r="O185" s="198"/>
      <c r="P185" s="200" t="s">
        <v>35</v>
      </c>
      <c r="Q185" s="201"/>
      <c r="S185" s="53"/>
      <c r="T185" s="54" t="s">
        <v>22</v>
      </c>
      <c r="U185" s="55"/>
      <c r="V185" s="25" t="s">
        <v>23</v>
      </c>
    </row>
    <row r="186" spans="1:34" ht="15">
      <c r="A186" s="56" t="s">
        <v>36</v>
      </c>
      <c r="B186" s="88" t="str">
        <f>IF(B180&gt;"",B180,"")</f>
        <v>Pauli Hietikko</v>
      </c>
      <c r="C186" s="88" t="str">
        <f>IF(B182&gt;"",B182,"")</f>
        <v>Raimo Virtanen</v>
      </c>
      <c r="D186" s="79"/>
      <c r="E186" s="57"/>
      <c r="F186" s="193">
        <v>5</v>
      </c>
      <c r="G186" s="194"/>
      <c r="H186" s="190">
        <v>8</v>
      </c>
      <c r="I186" s="191"/>
      <c r="J186" s="190">
        <v>-9</v>
      </c>
      <c r="K186" s="191"/>
      <c r="L186" s="190">
        <v>5</v>
      </c>
      <c r="M186" s="191"/>
      <c r="N186" s="192"/>
      <c r="O186" s="191"/>
      <c r="P186" s="58">
        <f aca="true" t="shared" si="139" ref="P186:P191">IF(COUNT(F186:N186)=0,"",COUNTIF(F186:N186,"&gt;=0"))</f>
        <v>3</v>
      </c>
      <c r="Q186" s="59">
        <f aca="true" t="shared" si="140" ref="Q186:Q191">IF(COUNT(F186:N186)=0,"",(IF(LEFT(F186,1)="-",1,0)+IF(LEFT(H186,1)="-",1,0)+IF(LEFT(J186,1)="-",1,0)+IF(LEFT(L186,1)="-",1,0)+IF(LEFT(N186,1)="-",1,0)))</f>
        <v>1</v>
      </c>
      <c r="R186" s="112"/>
      <c r="S186" s="60"/>
      <c r="T186" s="61">
        <f aca="true" t="shared" si="141" ref="T186:U191">+Y186+AA186+AC186+AE186+AG186</f>
        <v>42</v>
      </c>
      <c r="U186" s="62">
        <f t="shared" si="141"/>
        <v>29</v>
      </c>
      <c r="V186" s="63">
        <f aca="true" t="shared" si="142" ref="V186:V191">+T186-U186</f>
        <v>13</v>
      </c>
      <c r="Y186" s="64">
        <f aca="true" t="shared" si="143" ref="Y186:Y191">IF(F186="",0,IF(LEFT(F186,1)="-",ABS(F186),(IF(F186&gt;9,F186+2,11))))</f>
        <v>11</v>
      </c>
      <c r="Z186" s="65">
        <f aca="true" t="shared" si="144" ref="Z186:Z191">IF(F186="",0,IF(LEFT(F186,1)="-",(IF(ABS(F186)&gt;9,(ABS(F186)+2),11)),F186))</f>
        <v>5</v>
      </c>
      <c r="AA186" s="64">
        <f aca="true" t="shared" si="145" ref="AA186:AA191">IF(H186="",0,IF(LEFT(H186,1)="-",ABS(H186),(IF(H186&gt;9,H186+2,11))))</f>
        <v>11</v>
      </c>
      <c r="AB186" s="65">
        <f aca="true" t="shared" si="146" ref="AB186:AB191">IF(H186="",0,IF(LEFT(H186,1)="-",(IF(ABS(H186)&gt;9,(ABS(H186)+2),11)),H186))</f>
        <v>8</v>
      </c>
      <c r="AC186" s="64">
        <f aca="true" t="shared" si="147" ref="AC186:AC191">IF(J186="",0,IF(LEFT(J186,1)="-",ABS(J186),(IF(J186&gt;9,J186+2,11))))</f>
        <v>9</v>
      </c>
      <c r="AD186" s="65">
        <f aca="true" t="shared" si="148" ref="AD186:AD191">IF(J186="",0,IF(LEFT(J186,1)="-",(IF(ABS(J186)&gt;9,(ABS(J186)+2),11)),J186))</f>
        <v>11</v>
      </c>
      <c r="AE186" s="64">
        <f aca="true" t="shared" si="149" ref="AE186:AE191">IF(L186="",0,IF(LEFT(L186,1)="-",ABS(L186),(IF(L186&gt;9,L186+2,11))))</f>
        <v>11</v>
      </c>
      <c r="AF186" s="65">
        <f aca="true" t="shared" si="150" ref="AF186:AF191">IF(L186="",0,IF(LEFT(L186,1)="-",(IF(ABS(L186)&gt;9,(ABS(L186)+2),11)),L186))</f>
        <v>5</v>
      </c>
      <c r="AG186" s="64">
        <f aca="true" t="shared" si="151" ref="AG186:AG191">IF(N186="",0,IF(LEFT(N186,1)="-",ABS(N186),(IF(N186&gt;9,N186+2,11))))</f>
        <v>0</v>
      </c>
      <c r="AH186" s="65">
        <f aca="true" t="shared" si="152" ref="AH186:AH191">IF(N186="",0,IF(LEFT(N186,1)="-",(IF(ABS(N186)&gt;9,(ABS(N186)+2),11)),N186))</f>
        <v>0</v>
      </c>
    </row>
    <row r="187" spans="1:34" ht="15">
      <c r="A187" s="56" t="s">
        <v>37</v>
      </c>
      <c r="B187" s="88" t="str">
        <f>IF(B181&gt;"",B181,"")</f>
        <v>Tapio Syrjänen</v>
      </c>
      <c r="C187" s="88" t="str">
        <f>IF(B183&gt;"",B183,"")</f>
        <v>Lasse Vimpari</v>
      </c>
      <c r="D187" s="80"/>
      <c r="E187" s="57"/>
      <c r="F187" s="183"/>
      <c r="G187" s="184"/>
      <c r="H187" s="183"/>
      <c r="I187" s="184"/>
      <c r="J187" s="183"/>
      <c r="K187" s="184"/>
      <c r="L187" s="183"/>
      <c r="M187" s="184"/>
      <c r="N187" s="183"/>
      <c r="O187" s="184"/>
      <c r="P187" s="58">
        <f t="shared" si="139"/>
      </c>
      <c r="Q187" s="59">
        <f t="shared" si="140"/>
      </c>
      <c r="R187" s="112"/>
      <c r="S187" s="67"/>
      <c r="T187" s="61">
        <f t="shared" si="141"/>
        <v>0</v>
      </c>
      <c r="U187" s="62">
        <f t="shared" si="141"/>
        <v>0</v>
      </c>
      <c r="V187" s="63">
        <f t="shared" si="142"/>
        <v>0</v>
      </c>
      <c r="Y187" s="68">
        <f t="shared" si="143"/>
        <v>0</v>
      </c>
      <c r="Z187" s="69">
        <f t="shared" si="144"/>
        <v>0</v>
      </c>
      <c r="AA187" s="68">
        <f t="shared" si="145"/>
        <v>0</v>
      </c>
      <c r="AB187" s="69">
        <f t="shared" si="146"/>
        <v>0</v>
      </c>
      <c r="AC187" s="68">
        <f t="shared" si="147"/>
        <v>0</v>
      </c>
      <c r="AD187" s="69">
        <f t="shared" si="148"/>
        <v>0</v>
      </c>
      <c r="AE187" s="68">
        <f t="shared" si="149"/>
        <v>0</v>
      </c>
      <c r="AF187" s="69">
        <f t="shared" si="150"/>
        <v>0</v>
      </c>
      <c r="AG187" s="68">
        <f t="shared" si="151"/>
        <v>0</v>
      </c>
      <c r="AH187" s="69">
        <f t="shared" si="152"/>
        <v>0</v>
      </c>
    </row>
    <row r="188" spans="1:34" ht="15.75" thickBot="1">
      <c r="A188" s="56" t="s">
        <v>38</v>
      </c>
      <c r="B188" s="89" t="str">
        <f>IF(B180&gt;"",B180,"")</f>
        <v>Pauli Hietikko</v>
      </c>
      <c r="C188" s="89" t="str">
        <f>IF(B183&gt;"",B183,"")</f>
        <v>Lasse Vimpari</v>
      </c>
      <c r="D188" s="77"/>
      <c r="E188" s="52"/>
      <c r="F188" s="188">
        <v>4</v>
      </c>
      <c r="G188" s="189"/>
      <c r="H188" s="188">
        <v>7</v>
      </c>
      <c r="I188" s="189"/>
      <c r="J188" s="188">
        <v>6</v>
      </c>
      <c r="K188" s="189"/>
      <c r="L188" s="188"/>
      <c r="M188" s="189"/>
      <c r="N188" s="188"/>
      <c r="O188" s="189"/>
      <c r="P188" s="58">
        <f t="shared" si="139"/>
        <v>3</v>
      </c>
      <c r="Q188" s="59">
        <f t="shared" si="140"/>
        <v>0</v>
      </c>
      <c r="R188" s="112"/>
      <c r="S188" s="67"/>
      <c r="T188" s="61">
        <f t="shared" si="141"/>
        <v>33</v>
      </c>
      <c r="U188" s="62">
        <f t="shared" si="141"/>
        <v>17</v>
      </c>
      <c r="V188" s="63">
        <f t="shared" si="142"/>
        <v>16</v>
      </c>
      <c r="Y188" s="68">
        <f t="shared" si="143"/>
        <v>11</v>
      </c>
      <c r="Z188" s="69">
        <f t="shared" si="144"/>
        <v>4</v>
      </c>
      <c r="AA188" s="68">
        <f t="shared" si="145"/>
        <v>11</v>
      </c>
      <c r="AB188" s="69">
        <f t="shared" si="146"/>
        <v>7</v>
      </c>
      <c r="AC188" s="68">
        <f t="shared" si="147"/>
        <v>11</v>
      </c>
      <c r="AD188" s="69">
        <f t="shared" si="148"/>
        <v>6</v>
      </c>
      <c r="AE188" s="68">
        <f t="shared" si="149"/>
        <v>0</v>
      </c>
      <c r="AF188" s="69">
        <f t="shared" si="150"/>
        <v>0</v>
      </c>
      <c r="AG188" s="68">
        <f t="shared" si="151"/>
        <v>0</v>
      </c>
      <c r="AH188" s="69">
        <f t="shared" si="152"/>
        <v>0</v>
      </c>
    </row>
    <row r="189" spans="1:34" ht="15">
      <c r="A189" s="56" t="s">
        <v>40</v>
      </c>
      <c r="B189" s="88" t="str">
        <f>IF(B181&gt;"",B181,"")</f>
        <v>Tapio Syrjänen</v>
      </c>
      <c r="C189" s="88" t="str">
        <f>IF(B182&gt;"",B182,"")</f>
        <v>Raimo Virtanen</v>
      </c>
      <c r="D189" s="79"/>
      <c r="E189" s="57"/>
      <c r="F189" s="190"/>
      <c r="G189" s="191"/>
      <c r="H189" s="190"/>
      <c r="I189" s="191"/>
      <c r="J189" s="190"/>
      <c r="K189" s="191"/>
      <c r="L189" s="190"/>
      <c r="M189" s="191"/>
      <c r="N189" s="190"/>
      <c r="O189" s="191"/>
      <c r="P189" s="58">
        <f t="shared" si="139"/>
      </c>
      <c r="Q189" s="59">
        <f t="shared" si="140"/>
      </c>
      <c r="R189" s="112"/>
      <c r="S189" s="67"/>
      <c r="T189" s="61">
        <f t="shared" si="141"/>
        <v>0</v>
      </c>
      <c r="U189" s="62">
        <f t="shared" si="141"/>
        <v>0</v>
      </c>
      <c r="V189" s="63">
        <f t="shared" si="142"/>
        <v>0</v>
      </c>
      <c r="Y189" s="68">
        <f t="shared" si="143"/>
        <v>0</v>
      </c>
      <c r="Z189" s="69">
        <f t="shared" si="144"/>
        <v>0</v>
      </c>
      <c r="AA189" s="68">
        <f t="shared" si="145"/>
        <v>0</v>
      </c>
      <c r="AB189" s="69">
        <f t="shared" si="146"/>
        <v>0</v>
      </c>
      <c r="AC189" s="68">
        <f t="shared" si="147"/>
        <v>0</v>
      </c>
      <c r="AD189" s="69">
        <f t="shared" si="148"/>
        <v>0</v>
      </c>
      <c r="AE189" s="68">
        <f t="shared" si="149"/>
        <v>0</v>
      </c>
      <c r="AF189" s="69">
        <f t="shared" si="150"/>
        <v>0</v>
      </c>
      <c r="AG189" s="68">
        <f t="shared" si="151"/>
        <v>0</v>
      </c>
      <c r="AH189" s="69">
        <f t="shared" si="152"/>
        <v>0</v>
      </c>
    </row>
    <row r="190" spans="1:34" ht="15">
      <c r="A190" s="56" t="s">
        <v>41</v>
      </c>
      <c r="B190" s="88" t="str">
        <f>IF(B180&gt;"",B180,"")</f>
        <v>Pauli Hietikko</v>
      </c>
      <c r="C190" s="88" t="str">
        <f>IF(B181&gt;"",B181,"")</f>
        <v>Tapio Syrjänen</v>
      </c>
      <c r="D190" s="80"/>
      <c r="E190" s="57"/>
      <c r="F190" s="183"/>
      <c r="G190" s="184"/>
      <c r="H190" s="183"/>
      <c r="I190" s="184"/>
      <c r="J190" s="187"/>
      <c r="K190" s="184"/>
      <c r="L190" s="183"/>
      <c r="M190" s="184"/>
      <c r="N190" s="183"/>
      <c r="O190" s="184"/>
      <c r="P190" s="58">
        <f t="shared" si="139"/>
      </c>
      <c r="Q190" s="59">
        <f t="shared" si="140"/>
      </c>
      <c r="R190" s="112"/>
      <c r="S190" s="67"/>
      <c r="T190" s="61">
        <f t="shared" si="141"/>
        <v>0</v>
      </c>
      <c r="U190" s="62">
        <f t="shared" si="141"/>
        <v>0</v>
      </c>
      <c r="V190" s="63">
        <f t="shared" si="142"/>
        <v>0</v>
      </c>
      <c r="Y190" s="68">
        <f t="shared" si="143"/>
        <v>0</v>
      </c>
      <c r="Z190" s="69">
        <f t="shared" si="144"/>
        <v>0</v>
      </c>
      <c r="AA190" s="68">
        <f t="shared" si="145"/>
        <v>0</v>
      </c>
      <c r="AB190" s="69">
        <f t="shared" si="146"/>
        <v>0</v>
      </c>
      <c r="AC190" s="68">
        <f t="shared" si="147"/>
        <v>0</v>
      </c>
      <c r="AD190" s="69">
        <f t="shared" si="148"/>
        <v>0</v>
      </c>
      <c r="AE190" s="68">
        <f t="shared" si="149"/>
        <v>0</v>
      </c>
      <c r="AF190" s="69">
        <f t="shared" si="150"/>
        <v>0</v>
      </c>
      <c r="AG190" s="68">
        <f t="shared" si="151"/>
        <v>0</v>
      </c>
      <c r="AH190" s="69">
        <f t="shared" si="152"/>
        <v>0</v>
      </c>
    </row>
    <row r="191" spans="1:34" ht="15.75" thickBot="1">
      <c r="A191" s="70" t="s">
        <v>42</v>
      </c>
      <c r="B191" s="90" t="str">
        <f>IF(B182&gt;"",B182,"")</f>
        <v>Raimo Virtanen</v>
      </c>
      <c r="C191" s="90" t="str">
        <f>IF(B183&gt;"",B183,"")</f>
        <v>Lasse Vimpari</v>
      </c>
      <c r="D191" s="81"/>
      <c r="E191" s="71"/>
      <c r="F191" s="185">
        <v>5</v>
      </c>
      <c r="G191" s="186"/>
      <c r="H191" s="185">
        <v>11</v>
      </c>
      <c r="I191" s="186"/>
      <c r="J191" s="185">
        <v>7</v>
      </c>
      <c r="K191" s="186"/>
      <c r="L191" s="185"/>
      <c r="M191" s="186"/>
      <c r="N191" s="185"/>
      <c r="O191" s="186"/>
      <c r="P191" s="72">
        <f t="shared" si="139"/>
        <v>3</v>
      </c>
      <c r="Q191" s="73">
        <f t="shared" si="140"/>
        <v>0</v>
      </c>
      <c r="R191" s="111"/>
      <c r="S191" s="16"/>
      <c r="T191" s="61">
        <f t="shared" si="141"/>
        <v>35</v>
      </c>
      <c r="U191" s="62">
        <f t="shared" si="141"/>
        <v>23</v>
      </c>
      <c r="V191" s="63">
        <f t="shared" si="142"/>
        <v>12</v>
      </c>
      <c r="Y191" s="75">
        <f t="shared" si="143"/>
        <v>11</v>
      </c>
      <c r="Z191" s="76">
        <f t="shared" si="144"/>
        <v>5</v>
      </c>
      <c r="AA191" s="75">
        <f t="shared" si="145"/>
        <v>13</v>
      </c>
      <c r="AB191" s="76">
        <f t="shared" si="146"/>
        <v>11</v>
      </c>
      <c r="AC191" s="75">
        <f t="shared" si="147"/>
        <v>11</v>
      </c>
      <c r="AD191" s="76">
        <f t="shared" si="148"/>
        <v>7</v>
      </c>
      <c r="AE191" s="75">
        <f t="shared" si="149"/>
        <v>0</v>
      </c>
      <c r="AF191" s="76">
        <f t="shared" si="150"/>
        <v>0</v>
      </c>
      <c r="AG191" s="75">
        <f t="shared" si="151"/>
        <v>0</v>
      </c>
      <c r="AH191" s="76">
        <f t="shared" si="152"/>
        <v>0</v>
      </c>
    </row>
    <row r="192" ht="15.75" thickBot="1" thickTop="1"/>
    <row r="193" spans="1:19" ht="15.75" thickTop="1">
      <c r="A193" s="3"/>
      <c r="B193" s="92" t="s">
        <v>57</v>
      </c>
      <c r="C193" s="93"/>
      <c r="D193" s="5"/>
      <c r="E193" s="5"/>
      <c r="F193" s="6"/>
      <c r="G193" s="5"/>
      <c r="H193" s="7" t="s">
        <v>4</v>
      </c>
      <c r="I193" s="8"/>
      <c r="J193" s="208" t="s">
        <v>54</v>
      </c>
      <c r="K193" s="209"/>
      <c r="L193" s="209"/>
      <c r="M193" s="210"/>
      <c r="N193" s="9" t="s">
        <v>5</v>
      </c>
      <c r="O193" s="10"/>
      <c r="P193" s="211" t="s">
        <v>69</v>
      </c>
      <c r="Q193" s="212"/>
      <c r="R193" s="212"/>
      <c r="S193" s="213"/>
    </row>
    <row r="194" spans="1:19" ht="15.75" thickBot="1">
      <c r="A194" s="11"/>
      <c r="B194" s="94" t="s">
        <v>55</v>
      </c>
      <c r="C194" s="95" t="s">
        <v>6</v>
      </c>
      <c r="D194" s="214">
        <v>3</v>
      </c>
      <c r="E194" s="215"/>
      <c r="F194" s="216"/>
      <c r="G194" s="217" t="s">
        <v>7</v>
      </c>
      <c r="H194" s="218"/>
      <c r="I194" s="218"/>
      <c r="J194" s="219">
        <v>39536</v>
      </c>
      <c r="K194" s="219"/>
      <c r="L194" s="219"/>
      <c r="M194" s="220"/>
      <c r="N194" s="14" t="s">
        <v>8</v>
      </c>
      <c r="O194" s="15"/>
      <c r="P194" s="221">
        <v>0.46875</v>
      </c>
      <c r="Q194" s="222"/>
      <c r="R194" s="222"/>
      <c r="S194" s="223"/>
    </row>
    <row r="195" spans="1:22" ht="15" thickTop="1">
      <c r="A195" s="18"/>
      <c r="B195" s="96" t="s">
        <v>13</v>
      </c>
      <c r="C195" s="97" t="s">
        <v>0</v>
      </c>
      <c r="D195" s="202" t="s">
        <v>14</v>
      </c>
      <c r="E195" s="203"/>
      <c r="F195" s="202" t="s">
        <v>15</v>
      </c>
      <c r="G195" s="203"/>
      <c r="H195" s="202" t="s">
        <v>16</v>
      </c>
      <c r="I195" s="203"/>
      <c r="J195" s="202" t="s">
        <v>17</v>
      </c>
      <c r="K195" s="203"/>
      <c r="L195" s="202"/>
      <c r="M195" s="203"/>
      <c r="N195" s="21" t="s">
        <v>18</v>
      </c>
      <c r="O195" s="22" t="s">
        <v>19</v>
      </c>
      <c r="P195" s="23" t="s">
        <v>20</v>
      </c>
      <c r="Q195" s="24"/>
      <c r="R195" s="204" t="s">
        <v>21</v>
      </c>
      <c r="S195" s="205"/>
      <c r="T195" s="206" t="s">
        <v>22</v>
      </c>
      <c r="U195" s="207"/>
      <c r="V195" s="25" t="s">
        <v>23</v>
      </c>
    </row>
    <row r="196" spans="1:22" ht="15">
      <c r="A196" s="26">
        <v>47</v>
      </c>
      <c r="B196" s="82" t="s">
        <v>81</v>
      </c>
      <c r="C196" s="83" t="s">
        <v>82</v>
      </c>
      <c r="D196" s="27"/>
      <c r="E196" s="28"/>
      <c r="F196" s="29">
        <f>+P206</f>
        <v>1</v>
      </c>
      <c r="G196" s="30">
        <f>+Q206</f>
        <v>3</v>
      </c>
      <c r="H196" s="29">
        <f>P202</f>
      </c>
      <c r="I196" s="30">
        <f>Q202</f>
      </c>
      <c r="J196" s="29">
        <f>P204</f>
        <v>3</v>
      </c>
      <c r="K196" s="30">
        <f>Q204</f>
        <v>0</v>
      </c>
      <c r="L196" s="29"/>
      <c r="M196" s="30"/>
      <c r="N196" s="31">
        <f>IF(SUM(D196:M196)=0,"",COUNTIF(E196:E199,"3"))</f>
        <v>1</v>
      </c>
      <c r="O196" s="32">
        <f>IF(SUM(E196:N196)=0,"",COUNTIF(D196:D199,"3"))</f>
        <v>1</v>
      </c>
      <c r="P196" s="33">
        <f>IF(SUM(D196:M196)=0,"",SUM(E196:E199))</f>
        <v>4</v>
      </c>
      <c r="Q196" s="34">
        <f>IF(SUM(D196:M196)=0,"",SUM(D196:D199))</f>
        <v>3</v>
      </c>
      <c r="R196" s="195">
        <v>2</v>
      </c>
      <c r="S196" s="196"/>
      <c r="T196" s="35">
        <f>+T202+T204+T206</f>
        <v>60</v>
      </c>
      <c r="U196" s="35">
        <f>+U202+U204+U206</f>
        <v>64</v>
      </c>
      <c r="V196" s="36">
        <f>+T196-U196</f>
        <v>-4</v>
      </c>
    </row>
    <row r="197" spans="1:22" ht="15">
      <c r="A197" s="37">
        <v>70</v>
      </c>
      <c r="B197" s="82" t="s">
        <v>249</v>
      </c>
      <c r="C197" s="83" t="s">
        <v>55</v>
      </c>
      <c r="D197" s="38">
        <f>+Q206</f>
        <v>3</v>
      </c>
      <c r="E197" s="39">
        <f>+P206</f>
        <v>1</v>
      </c>
      <c r="F197" s="40"/>
      <c r="G197" s="41"/>
      <c r="H197" s="38">
        <f>P205</f>
      </c>
      <c r="I197" s="39">
        <f>Q205</f>
      </c>
      <c r="J197" s="38">
        <f>P203</f>
        <v>3</v>
      </c>
      <c r="K197" s="39">
        <f>Q203</f>
        <v>0</v>
      </c>
      <c r="L197" s="38"/>
      <c r="M197" s="39"/>
      <c r="N197" s="31">
        <f>IF(SUM(D197:M197)=0,"",COUNTIF(G196:G199,"3"))</f>
        <v>2</v>
      </c>
      <c r="O197" s="32">
        <f>IF(SUM(E197:N197)=0,"",COUNTIF(F196:F199,"3"))</f>
        <v>0</v>
      </c>
      <c r="P197" s="33">
        <f>IF(SUM(D197:M197)=0,"",SUM(G196:G199))</f>
        <v>6</v>
      </c>
      <c r="Q197" s="34">
        <f>IF(SUM(D197:M197)=0,"",SUM(F196:F199))</f>
        <v>1</v>
      </c>
      <c r="R197" s="195">
        <v>1</v>
      </c>
      <c r="S197" s="196"/>
      <c r="T197" s="35">
        <f>+T203+T205+U206</f>
        <v>75</v>
      </c>
      <c r="U197" s="35">
        <f>+U203+U205+T206</f>
        <v>40</v>
      </c>
      <c r="V197" s="36">
        <f>+T197-U197</f>
        <v>35</v>
      </c>
    </row>
    <row r="198" spans="1:22" ht="15">
      <c r="A198" s="37">
        <v>122</v>
      </c>
      <c r="B198" s="82" t="s">
        <v>250</v>
      </c>
      <c r="C198" s="83" t="s">
        <v>53</v>
      </c>
      <c r="D198" s="38">
        <f>+Q202</f>
      </c>
      <c r="E198" s="39">
        <f>+P202</f>
      </c>
      <c r="F198" s="38">
        <f>Q205</f>
      </c>
      <c r="G198" s="39">
        <f>P205</f>
      </c>
      <c r="H198" s="40"/>
      <c r="I198" s="41"/>
      <c r="J198" s="38">
        <f>P207</f>
      </c>
      <c r="K198" s="39">
        <f>Q207</f>
      </c>
      <c r="L198" s="38"/>
      <c r="M198" s="39"/>
      <c r="N198" s="31">
        <f>IF(SUM(D198:M198)=0,"",COUNTIF(I196:I199,"3"))</f>
      </c>
      <c r="O198" s="32">
        <f>IF(SUM(E198:N198)=0,"",COUNTIF(H196:H199,"3"))</f>
      </c>
      <c r="P198" s="33">
        <f>IF(SUM(D198:M198)=0,"",SUM(I196:I199))</f>
      </c>
      <c r="Q198" s="34">
        <f>IF(SUM(D198:M198)=0,"",SUM(H196:H199))</f>
      </c>
      <c r="R198" s="195"/>
      <c r="S198" s="196"/>
      <c r="T198" s="35">
        <f>+U202+U205+T207</f>
        <v>0</v>
      </c>
      <c r="U198" s="35">
        <f>+T202+T205+U207</f>
        <v>0</v>
      </c>
      <c r="V198" s="36">
        <f>+T198-U198</f>
        <v>0</v>
      </c>
    </row>
    <row r="199" spans="1:22" ht="15.75" thickBot="1">
      <c r="A199" s="37">
        <v>202</v>
      </c>
      <c r="B199" s="84" t="s">
        <v>251</v>
      </c>
      <c r="C199" s="83" t="s">
        <v>25</v>
      </c>
      <c r="D199" s="38">
        <f>Q204</f>
        <v>0</v>
      </c>
      <c r="E199" s="39">
        <f>P204</f>
        <v>3</v>
      </c>
      <c r="F199" s="38">
        <f>Q203</f>
        <v>0</v>
      </c>
      <c r="G199" s="39">
        <f>P203</f>
        <v>3</v>
      </c>
      <c r="H199" s="38">
        <f>Q207</f>
      </c>
      <c r="I199" s="39">
        <f>P207</f>
      </c>
      <c r="J199" s="40"/>
      <c r="K199" s="41"/>
      <c r="L199" s="38"/>
      <c r="M199" s="39"/>
      <c r="N199" s="31">
        <f>IF(SUM(D199:M199)=0,"",COUNTIF(K196:K199,"3"))</f>
        <v>0</v>
      </c>
      <c r="O199" s="32">
        <f>IF(SUM(E199:N199)=0,"",COUNTIF(J196:J199,"3"))</f>
        <v>2</v>
      </c>
      <c r="P199" s="33">
        <f>IF(SUM(D199:M200)=0,"",SUM(K196:K199))</f>
        <v>0</v>
      </c>
      <c r="Q199" s="34">
        <f>IF(SUM(D199:M199)=0,"",SUM(J196:J199))</f>
        <v>6</v>
      </c>
      <c r="R199" s="195">
        <v>3</v>
      </c>
      <c r="S199" s="196"/>
      <c r="T199" s="35">
        <f>+U203+U204+U207</f>
        <v>35</v>
      </c>
      <c r="U199" s="35">
        <f>+T203+T204+T207</f>
        <v>66</v>
      </c>
      <c r="V199" s="36">
        <f>+T199-U199</f>
        <v>-31</v>
      </c>
    </row>
    <row r="200" spans="1:24" ht="15" thickTop="1">
      <c r="A200" s="42"/>
      <c r="B200" s="43" t="s">
        <v>44</v>
      </c>
      <c r="C200" s="85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5"/>
      <c r="S200" s="46"/>
      <c r="T200" s="47"/>
      <c r="U200" s="48" t="s">
        <v>28</v>
      </c>
      <c r="V200" s="49">
        <f>SUM(V196:V199)</f>
        <v>0</v>
      </c>
      <c r="W200" s="48" t="str">
        <f>IF(V200=0,"OK","Virhe")</f>
        <v>OK</v>
      </c>
      <c r="X200" s="50"/>
    </row>
    <row r="201" spans="1:22" ht="15" thickBot="1">
      <c r="A201" s="51"/>
      <c r="B201" s="86" t="s">
        <v>29</v>
      </c>
      <c r="C201" s="87"/>
      <c r="D201" s="77"/>
      <c r="E201" s="78"/>
      <c r="F201" s="197" t="s">
        <v>30</v>
      </c>
      <c r="G201" s="198"/>
      <c r="H201" s="199" t="s">
        <v>31</v>
      </c>
      <c r="I201" s="198"/>
      <c r="J201" s="199" t="s">
        <v>32</v>
      </c>
      <c r="K201" s="198"/>
      <c r="L201" s="199" t="s">
        <v>33</v>
      </c>
      <c r="M201" s="198"/>
      <c r="N201" s="199" t="s">
        <v>34</v>
      </c>
      <c r="O201" s="198"/>
      <c r="P201" s="200" t="s">
        <v>35</v>
      </c>
      <c r="Q201" s="201"/>
      <c r="S201" s="53"/>
      <c r="T201" s="54" t="s">
        <v>22</v>
      </c>
      <c r="U201" s="55"/>
      <c r="V201" s="25" t="s">
        <v>23</v>
      </c>
    </row>
    <row r="202" spans="1:34" ht="15">
      <c r="A202" s="56" t="s">
        <v>36</v>
      </c>
      <c r="B202" s="88" t="str">
        <f>IF(B196&gt;"",B196,"")</f>
        <v>Aarne Kyläkallio</v>
      </c>
      <c r="C202" s="88" t="str">
        <f>IF(B198&gt;"",B198,"")</f>
        <v>Jarno Lehtonen</v>
      </c>
      <c r="D202" s="79"/>
      <c r="E202" s="57"/>
      <c r="F202" s="193"/>
      <c r="G202" s="194"/>
      <c r="H202" s="190"/>
      <c r="I202" s="191"/>
      <c r="J202" s="190"/>
      <c r="K202" s="191"/>
      <c r="L202" s="190"/>
      <c r="M202" s="191"/>
      <c r="N202" s="192"/>
      <c r="O202" s="191"/>
      <c r="P202" s="58">
        <f aca="true" t="shared" si="153" ref="P202:P207">IF(COUNT(F202:N202)=0,"",COUNTIF(F202:N202,"&gt;=0"))</f>
      </c>
      <c r="Q202" s="59">
        <f aca="true" t="shared" si="154" ref="Q202:Q207">IF(COUNT(F202:N202)=0,"",(IF(LEFT(F202,1)="-",1,0)+IF(LEFT(H202,1)="-",1,0)+IF(LEFT(J202,1)="-",1,0)+IF(LEFT(L202,1)="-",1,0)+IF(LEFT(N202,1)="-",1,0)))</f>
      </c>
      <c r="R202" s="112"/>
      <c r="S202" s="60"/>
      <c r="T202" s="61">
        <f aca="true" t="shared" si="155" ref="T202:U207">+Y202+AA202+AC202+AE202+AG202</f>
        <v>0</v>
      </c>
      <c r="U202" s="62">
        <f t="shared" si="155"/>
        <v>0</v>
      </c>
      <c r="V202" s="63">
        <f aca="true" t="shared" si="156" ref="V202:V207">+T202-U202</f>
        <v>0</v>
      </c>
      <c r="Y202" s="64">
        <f aca="true" t="shared" si="157" ref="Y202:Y207">IF(F202="",0,IF(LEFT(F202,1)="-",ABS(F202),(IF(F202&gt;9,F202+2,11))))</f>
        <v>0</v>
      </c>
      <c r="Z202" s="65">
        <f aca="true" t="shared" si="158" ref="Z202:Z207">IF(F202="",0,IF(LEFT(F202,1)="-",(IF(ABS(F202)&gt;9,(ABS(F202)+2),11)),F202))</f>
        <v>0</v>
      </c>
      <c r="AA202" s="64">
        <f aca="true" t="shared" si="159" ref="AA202:AA207">IF(H202="",0,IF(LEFT(H202,1)="-",ABS(H202),(IF(H202&gt;9,H202+2,11))))</f>
        <v>0</v>
      </c>
      <c r="AB202" s="65">
        <f aca="true" t="shared" si="160" ref="AB202:AB207">IF(H202="",0,IF(LEFT(H202,1)="-",(IF(ABS(H202)&gt;9,(ABS(H202)+2),11)),H202))</f>
        <v>0</v>
      </c>
      <c r="AC202" s="64">
        <f aca="true" t="shared" si="161" ref="AC202:AC207">IF(J202="",0,IF(LEFT(J202,1)="-",ABS(J202),(IF(J202&gt;9,J202+2,11))))</f>
        <v>0</v>
      </c>
      <c r="AD202" s="65">
        <f aca="true" t="shared" si="162" ref="AD202:AD207">IF(J202="",0,IF(LEFT(J202,1)="-",(IF(ABS(J202)&gt;9,(ABS(J202)+2),11)),J202))</f>
        <v>0</v>
      </c>
      <c r="AE202" s="64">
        <f aca="true" t="shared" si="163" ref="AE202:AE207">IF(L202="",0,IF(LEFT(L202,1)="-",ABS(L202),(IF(L202&gt;9,L202+2,11))))</f>
        <v>0</v>
      </c>
      <c r="AF202" s="65">
        <f aca="true" t="shared" si="164" ref="AF202:AF207">IF(L202="",0,IF(LEFT(L202,1)="-",(IF(ABS(L202)&gt;9,(ABS(L202)+2),11)),L202))</f>
        <v>0</v>
      </c>
      <c r="AG202" s="64">
        <f aca="true" t="shared" si="165" ref="AG202:AG207">IF(N202="",0,IF(LEFT(N202,1)="-",ABS(N202),(IF(N202&gt;9,N202+2,11))))</f>
        <v>0</v>
      </c>
      <c r="AH202" s="65">
        <f aca="true" t="shared" si="166" ref="AH202:AH207">IF(N202="",0,IF(LEFT(N202,1)="-",(IF(ABS(N202)&gt;9,(ABS(N202)+2),11)),N202))</f>
        <v>0</v>
      </c>
    </row>
    <row r="203" spans="1:34" ht="15">
      <c r="A203" s="56" t="s">
        <v>37</v>
      </c>
      <c r="B203" s="88" t="str">
        <f>IF(B197&gt;"",B197,"")</f>
        <v>Antti Jokinen</v>
      </c>
      <c r="C203" s="88" t="str">
        <f>IF(B199&gt;"",B199,"")</f>
        <v>Jouni Nousiainen</v>
      </c>
      <c r="D203" s="80"/>
      <c r="E203" s="57"/>
      <c r="F203" s="183">
        <v>2</v>
      </c>
      <c r="G203" s="184"/>
      <c r="H203" s="183">
        <v>6</v>
      </c>
      <c r="I203" s="184"/>
      <c r="J203" s="183">
        <v>5</v>
      </c>
      <c r="K203" s="184"/>
      <c r="L203" s="183"/>
      <c r="M203" s="184"/>
      <c r="N203" s="183"/>
      <c r="O203" s="184"/>
      <c r="P203" s="58">
        <f t="shared" si="153"/>
        <v>3</v>
      </c>
      <c r="Q203" s="59">
        <f t="shared" si="154"/>
        <v>0</v>
      </c>
      <c r="R203" s="112"/>
      <c r="S203" s="67"/>
      <c r="T203" s="61">
        <f t="shared" si="155"/>
        <v>33</v>
      </c>
      <c r="U203" s="62">
        <f t="shared" si="155"/>
        <v>13</v>
      </c>
      <c r="V203" s="63">
        <f t="shared" si="156"/>
        <v>20</v>
      </c>
      <c r="Y203" s="68">
        <f t="shared" si="157"/>
        <v>11</v>
      </c>
      <c r="Z203" s="69">
        <f t="shared" si="158"/>
        <v>2</v>
      </c>
      <c r="AA203" s="68">
        <f t="shared" si="159"/>
        <v>11</v>
      </c>
      <c r="AB203" s="69">
        <f t="shared" si="160"/>
        <v>6</v>
      </c>
      <c r="AC203" s="68">
        <f t="shared" si="161"/>
        <v>11</v>
      </c>
      <c r="AD203" s="69">
        <f t="shared" si="162"/>
        <v>5</v>
      </c>
      <c r="AE203" s="68">
        <f t="shared" si="163"/>
        <v>0</v>
      </c>
      <c r="AF203" s="69">
        <f t="shared" si="164"/>
        <v>0</v>
      </c>
      <c r="AG203" s="68">
        <f t="shared" si="165"/>
        <v>0</v>
      </c>
      <c r="AH203" s="69">
        <f t="shared" si="166"/>
        <v>0</v>
      </c>
    </row>
    <row r="204" spans="1:34" ht="15.75" thickBot="1">
      <c r="A204" s="56" t="s">
        <v>38</v>
      </c>
      <c r="B204" s="89" t="str">
        <f>IF(B196&gt;"",B196,"")</f>
        <v>Aarne Kyläkallio</v>
      </c>
      <c r="C204" s="89" t="str">
        <f>IF(B199&gt;"",B199,"")</f>
        <v>Jouni Nousiainen</v>
      </c>
      <c r="D204" s="77"/>
      <c r="E204" s="52"/>
      <c r="F204" s="188">
        <v>7</v>
      </c>
      <c r="G204" s="189"/>
      <c r="H204" s="188">
        <v>6</v>
      </c>
      <c r="I204" s="189"/>
      <c r="J204" s="188">
        <v>9</v>
      </c>
      <c r="K204" s="189"/>
      <c r="L204" s="188"/>
      <c r="M204" s="189"/>
      <c r="N204" s="188"/>
      <c r="O204" s="189"/>
      <c r="P204" s="58">
        <f t="shared" si="153"/>
        <v>3</v>
      </c>
      <c r="Q204" s="59">
        <f t="shared" si="154"/>
        <v>0</v>
      </c>
      <c r="R204" s="112"/>
      <c r="S204" s="67"/>
      <c r="T204" s="61">
        <f t="shared" si="155"/>
        <v>33</v>
      </c>
      <c r="U204" s="62">
        <f t="shared" si="155"/>
        <v>22</v>
      </c>
      <c r="V204" s="63">
        <f t="shared" si="156"/>
        <v>11</v>
      </c>
      <c r="Y204" s="68">
        <f t="shared" si="157"/>
        <v>11</v>
      </c>
      <c r="Z204" s="69">
        <f t="shared" si="158"/>
        <v>7</v>
      </c>
      <c r="AA204" s="68">
        <f t="shared" si="159"/>
        <v>11</v>
      </c>
      <c r="AB204" s="69">
        <f t="shared" si="160"/>
        <v>6</v>
      </c>
      <c r="AC204" s="68">
        <f t="shared" si="161"/>
        <v>11</v>
      </c>
      <c r="AD204" s="69">
        <f t="shared" si="162"/>
        <v>9</v>
      </c>
      <c r="AE204" s="68">
        <f t="shared" si="163"/>
        <v>0</v>
      </c>
      <c r="AF204" s="69">
        <f t="shared" si="164"/>
        <v>0</v>
      </c>
      <c r="AG204" s="68">
        <f t="shared" si="165"/>
        <v>0</v>
      </c>
      <c r="AH204" s="69">
        <f t="shared" si="166"/>
        <v>0</v>
      </c>
    </row>
    <row r="205" spans="1:34" ht="15">
      <c r="A205" s="56" t="s">
        <v>40</v>
      </c>
      <c r="B205" s="88" t="str">
        <f>IF(B197&gt;"",B197,"")</f>
        <v>Antti Jokinen</v>
      </c>
      <c r="C205" s="88" t="str">
        <f>IF(B198&gt;"",B198,"")</f>
        <v>Jarno Lehtonen</v>
      </c>
      <c r="D205" s="79"/>
      <c r="E205" s="57"/>
      <c r="F205" s="190"/>
      <c r="G205" s="191"/>
      <c r="H205" s="190"/>
      <c r="I205" s="191"/>
      <c r="J205" s="190"/>
      <c r="K205" s="191"/>
      <c r="L205" s="190"/>
      <c r="M205" s="191"/>
      <c r="N205" s="190"/>
      <c r="O205" s="191"/>
      <c r="P205" s="58">
        <f t="shared" si="153"/>
      </c>
      <c r="Q205" s="59">
        <f t="shared" si="154"/>
      </c>
      <c r="R205" s="112"/>
      <c r="S205" s="67"/>
      <c r="T205" s="61">
        <f t="shared" si="155"/>
        <v>0</v>
      </c>
      <c r="U205" s="62">
        <f t="shared" si="155"/>
        <v>0</v>
      </c>
      <c r="V205" s="63">
        <f t="shared" si="156"/>
        <v>0</v>
      </c>
      <c r="Y205" s="68">
        <f t="shared" si="157"/>
        <v>0</v>
      </c>
      <c r="Z205" s="69">
        <f t="shared" si="158"/>
        <v>0</v>
      </c>
      <c r="AA205" s="68">
        <f t="shared" si="159"/>
        <v>0</v>
      </c>
      <c r="AB205" s="69">
        <f t="shared" si="160"/>
        <v>0</v>
      </c>
      <c r="AC205" s="68">
        <f t="shared" si="161"/>
        <v>0</v>
      </c>
      <c r="AD205" s="69">
        <f t="shared" si="162"/>
        <v>0</v>
      </c>
      <c r="AE205" s="68">
        <f t="shared" si="163"/>
        <v>0</v>
      </c>
      <c r="AF205" s="69">
        <f t="shared" si="164"/>
        <v>0</v>
      </c>
      <c r="AG205" s="68">
        <f t="shared" si="165"/>
        <v>0</v>
      </c>
      <c r="AH205" s="69">
        <f t="shared" si="166"/>
        <v>0</v>
      </c>
    </row>
    <row r="206" spans="1:34" ht="15">
      <c r="A206" s="56" t="s">
        <v>41</v>
      </c>
      <c r="B206" s="88" t="str">
        <f>IF(B196&gt;"",B196,"")</f>
        <v>Aarne Kyläkallio</v>
      </c>
      <c r="C206" s="88" t="str">
        <f>IF(B197&gt;"",B197,"")</f>
        <v>Antti Jokinen</v>
      </c>
      <c r="D206" s="80"/>
      <c r="E206" s="57"/>
      <c r="F206" s="183">
        <v>9</v>
      </c>
      <c r="G206" s="184"/>
      <c r="H206" s="183">
        <v>-6</v>
      </c>
      <c r="I206" s="184"/>
      <c r="J206" s="187">
        <v>-7</v>
      </c>
      <c r="K206" s="184"/>
      <c r="L206" s="183">
        <v>-3</v>
      </c>
      <c r="M206" s="184"/>
      <c r="N206" s="183"/>
      <c r="O206" s="184"/>
      <c r="P206" s="58">
        <f t="shared" si="153"/>
        <v>1</v>
      </c>
      <c r="Q206" s="59">
        <f t="shared" si="154"/>
        <v>3</v>
      </c>
      <c r="R206" s="112"/>
      <c r="S206" s="67"/>
      <c r="T206" s="61">
        <f t="shared" si="155"/>
        <v>27</v>
      </c>
      <c r="U206" s="62">
        <f t="shared" si="155"/>
        <v>42</v>
      </c>
      <c r="V206" s="63">
        <f t="shared" si="156"/>
        <v>-15</v>
      </c>
      <c r="Y206" s="68">
        <f t="shared" si="157"/>
        <v>11</v>
      </c>
      <c r="Z206" s="69">
        <f t="shared" si="158"/>
        <v>9</v>
      </c>
      <c r="AA206" s="68">
        <f t="shared" si="159"/>
        <v>6</v>
      </c>
      <c r="AB206" s="69">
        <f t="shared" si="160"/>
        <v>11</v>
      </c>
      <c r="AC206" s="68">
        <f t="shared" si="161"/>
        <v>7</v>
      </c>
      <c r="AD206" s="69">
        <f t="shared" si="162"/>
        <v>11</v>
      </c>
      <c r="AE206" s="68">
        <f t="shared" si="163"/>
        <v>3</v>
      </c>
      <c r="AF206" s="69">
        <f t="shared" si="164"/>
        <v>11</v>
      </c>
      <c r="AG206" s="68">
        <f t="shared" si="165"/>
        <v>0</v>
      </c>
      <c r="AH206" s="69">
        <f t="shared" si="166"/>
        <v>0</v>
      </c>
    </row>
    <row r="207" spans="1:34" ht="15.75" thickBot="1">
      <c r="A207" s="70" t="s">
        <v>42</v>
      </c>
      <c r="B207" s="90" t="str">
        <f>IF(B198&gt;"",B198,"")</f>
        <v>Jarno Lehtonen</v>
      </c>
      <c r="C207" s="90" t="str">
        <f>IF(B199&gt;"",B199,"")</f>
        <v>Jouni Nousiainen</v>
      </c>
      <c r="D207" s="81"/>
      <c r="E207" s="71"/>
      <c r="F207" s="185"/>
      <c r="G207" s="186"/>
      <c r="H207" s="185"/>
      <c r="I207" s="186"/>
      <c r="J207" s="185"/>
      <c r="K207" s="186"/>
      <c r="L207" s="185"/>
      <c r="M207" s="186"/>
      <c r="N207" s="185"/>
      <c r="O207" s="186"/>
      <c r="P207" s="72">
        <f t="shared" si="153"/>
      </c>
      <c r="Q207" s="73">
        <f t="shared" si="154"/>
      </c>
      <c r="R207" s="111"/>
      <c r="S207" s="16"/>
      <c r="T207" s="61">
        <f t="shared" si="155"/>
        <v>0</v>
      </c>
      <c r="U207" s="62">
        <f t="shared" si="155"/>
        <v>0</v>
      </c>
      <c r="V207" s="63">
        <f t="shared" si="156"/>
        <v>0</v>
      </c>
      <c r="Y207" s="75">
        <f t="shared" si="157"/>
        <v>0</v>
      </c>
      <c r="Z207" s="76">
        <f t="shared" si="158"/>
        <v>0</v>
      </c>
      <c r="AA207" s="75">
        <f t="shared" si="159"/>
        <v>0</v>
      </c>
      <c r="AB207" s="76">
        <f t="shared" si="160"/>
        <v>0</v>
      </c>
      <c r="AC207" s="75">
        <f t="shared" si="161"/>
        <v>0</v>
      </c>
      <c r="AD207" s="76">
        <f t="shared" si="162"/>
        <v>0</v>
      </c>
      <c r="AE207" s="75">
        <f t="shared" si="163"/>
        <v>0</v>
      </c>
      <c r="AF207" s="76">
        <f t="shared" si="164"/>
        <v>0</v>
      </c>
      <c r="AG207" s="75">
        <f t="shared" si="165"/>
        <v>0</v>
      </c>
      <c r="AH207" s="76">
        <f t="shared" si="166"/>
        <v>0</v>
      </c>
    </row>
    <row r="208" ht="15.75" thickBot="1" thickTop="1"/>
    <row r="209" spans="1:19" ht="15.75" thickTop="1">
      <c r="A209" s="3"/>
      <c r="B209" s="92" t="s">
        <v>57</v>
      </c>
      <c r="C209" s="93"/>
      <c r="D209" s="5"/>
      <c r="E209" s="5"/>
      <c r="F209" s="6"/>
      <c r="G209" s="5"/>
      <c r="H209" s="7" t="s">
        <v>4</v>
      </c>
      <c r="I209" s="8"/>
      <c r="J209" s="208" t="s">
        <v>54</v>
      </c>
      <c r="K209" s="209"/>
      <c r="L209" s="209"/>
      <c r="M209" s="210"/>
      <c r="N209" s="9" t="s">
        <v>5</v>
      </c>
      <c r="O209" s="10"/>
      <c r="P209" s="211" t="s">
        <v>70</v>
      </c>
      <c r="Q209" s="212"/>
      <c r="R209" s="212"/>
      <c r="S209" s="213"/>
    </row>
    <row r="210" spans="1:19" ht="15.75" thickBot="1">
      <c r="A210" s="11"/>
      <c r="B210" s="94" t="s">
        <v>55</v>
      </c>
      <c r="C210" s="95" t="s">
        <v>6</v>
      </c>
      <c r="D210" s="214">
        <v>4</v>
      </c>
      <c r="E210" s="215"/>
      <c r="F210" s="216"/>
      <c r="G210" s="217" t="s">
        <v>7</v>
      </c>
      <c r="H210" s="218"/>
      <c r="I210" s="218"/>
      <c r="J210" s="219">
        <v>39536</v>
      </c>
      <c r="K210" s="219"/>
      <c r="L210" s="219"/>
      <c r="M210" s="220"/>
      <c r="N210" s="14" t="s">
        <v>8</v>
      </c>
      <c r="O210" s="15"/>
      <c r="P210" s="221">
        <v>0.46875</v>
      </c>
      <c r="Q210" s="222"/>
      <c r="R210" s="222"/>
      <c r="S210" s="223"/>
    </row>
    <row r="211" spans="1:22" ht="15" thickTop="1">
      <c r="A211" s="18"/>
      <c r="B211" s="96" t="s">
        <v>13</v>
      </c>
      <c r="C211" s="97" t="s">
        <v>0</v>
      </c>
      <c r="D211" s="202" t="s">
        <v>14</v>
      </c>
      <c r="E211" s="203"/>
      <c r="F211" s="202" t="s">
        <v>15</v>
      </c>
      <c r="G211" s="203"/>
      <c r="H211" s="202" t="s">
        <v>16</v>
      </c>
      <c r="I211" s="203"/>
      <c r="J211" s="202" t="s">
        <v>17</v>
      </c>
      <c r="K211" s="203"/>
      <c r="L211" s="202"/>
      <c r="M211" s="203"/>
      <c r="N211" s="21" t="s">
        <v>18</v>
      </c>
      <c r="O211" s="22" t="s">
        <v>19</v>
      </c>
      <c r="P211" s="23" t="s">
        <v>20</v>
      </c>
      <c r="Q211" s="24"/>
      <c r="R211" s="204" t="s">
        <v>21</v>
      </c>
      <c r="S211" s="205"/>
      <c r="T211" s="206" t="s">
        <v>22</v>
      </c>
      <c r="U211" s="207"/>
      <c r="V211" s="25" t="s">
        <v>23</v>
      </c>
    </row>
    <row r="212" spans="1:22" ht="15">
      <c r="A212" s="26">
        <v>47</v>
      </c>
      <c r="B212" s="82" t="s">
        <v>83</v>
      </c>
      <c r="C212" s="83" t="s">
        <v>25</v>
      </c>
      <c r="D212" s="27"/>
      <c r="E212" s="28"/>
      <c r="F212" s="29">
        <f>+P222</f>
        <v>3</v>
      </c>
      <c r="G212" s="30">
        <f>+Q222</f>
        <v>1</v>
      </c>
      <c r="H212" s="29">
        <f>P218</f>
        <v>0</v>
      </c>
      <c r="I212" s="30">
        <f>Q218</f>
        <v>3</v>
      </c>
      <c r="J212" s="29">
        <f>P220</f>
        <v>3</v>
      </c>
      <c r="K212" s="30">
        <f>Q220</f>
        <v>0</v>
      </c>
      <c r="L212" s="29"/>
      <c r="M212" s="30"/>
      <c r="N212" s="31">
        <f>IF(SUM(D212:M212)=0,"",COUNTIF(E212:E215,"3"))</f>
        <v>2</v>
      </c>
      <c r="O212" s="32">
        <f>IF(SUM(E212:N212)=0,"",COUNTIF(D212:D215,"3"))</f>
        <v>1</v>
      </c>
      <c r="P212" s="33">
        <f>IF(SUM(D212:M212)=0,"",SUM(E212:E215))</f>
        <v>6</v>
      </c>
      <c r="Q212" s="34">
        <f>IF(SUM(D212:M212)=0,"",SUM(D212:D215))</f>
        <v>4</v>
      </c>
      <c r="R212" s="195">
        <v>2</v>
      </c>
      <c r="S212" s="196"/>
      <c r="T212" s="35">
        <f>+T218+T220+T222</f>
        <v>94</v>
      </c>
      <c r="U212" s="35">
        <f>+U218+U220+U222</f>
        <v>91</v>
      </c>
      <c r="V212" s="36">
        <f>+T212-U212</f>
        <v>3</v>
      </c>
    </row>
    <row r="213" spans="1:22" ht="15">
      <c r="A213" s="37">
        <v>70</v>
      </c>
      <c r="B213" s="82" t="s">
        <v>252</v>
      </c>
      <c r="C213" s="83" t="s">
        <v>45</v>
      </c>
      <c r="D213" s="38">
        <f>+Q222</f>
        <v>1</v>
      </c>
      <c r="E213" s="39">
        <f>+P222</f>
        <v>3</v>
      </c>
      <c r="F213" s="40"/>
      <c r="G213" s="41"/>
      <c r="H213" s="38">
        <f>P221</f>
        <v>3</v>
      </c>
      <c r="I213" s="39">
        <f>Q221</f>
        <v>0</v>
      </c>
      <c r="J213" s="38">
        <f>P219</f>
        <v>2</v>
      </c>
      <c r="K213" s="39">
        <f>Q219</f>
        <v>3</v>
      </c>
      <c r="L213" s="38"/>
      <c r="M213" s="39"/>
      <c r="N213" s="31">
        <f>IF(SUM(D213:M213)=0,"",COUNTIF(G212:G215,"3"))</f>
        <v>1</v>
      </c>
      <c r="O213" s="32">
        <f>IF(SUM(E213:N213)=0,"",COUNTIF(F212:F215,"3"))</f>
        <v>2</v>
      </c>
      <c r="P213" s="33">
        <f>IF(SUM(D213:M213)=0,"",SUM(G212:G215))</f>
        <v>6</v>
      </c>
      <c r="Q213" s="34">
        <f>IF(SUM(D213:M213)=0,"",SUM(F212:F215))</f>
        <v>6</v>
      </c>
      <c r="R213" s="195">
        <v>3</v>
      </c>
      <c r="S213" s="196"/>
      <c r="T213" s="35">
        <f>+T219+T221+U222</f>
        <v>110</v>
      </c>
      <c r="U213" s="35">
        <f>+U219+U221+T222</f>
        <v>110</v>
      </c>
      <c r="V213" s="36">
        <f>+T213-U213</f>
        <v>0</v>
      </c>
    </row>
    <row r="214" spans="1:22" ht="15">
      <c r="A214" s="37">
        <v>122</v>
      </c>
      <c r="B214" s="82" t="s">
        <v>253</v>
      </c>
      <c r="C214" s="83" t="s">
        <v>3</v>
      </c>
      <c r="D214" s="38">
        <f>+Q218</f>
        <v>3</v>
      </c>
      <c r="E214" s="39">
        <f>+P218</f>
        <v>0</v>
      </c>
      <c r="F214" s="38">
        <f>Q221</f>
        <v>0</v>
      </c>
      <c r="G214" s="39">
        <f>P221</f>
        <v>3</v>
      </c>
      <c r="H214" s="40"/>
      <c r="I214" s="41"/>
      <c r="J214" s="38">
        <f>P223</f>
        <v>3</v>
      </c>
      <c r="K214" s="39">
        <f>Q223</f>
        <v>0</v>
      </c>
      <c r="L214" s="38"/>
      <c r="M214" s="39"/>
      <c r="N214" s="31">
        <f>IF(SUM(D214:M214)=0,"",COUNTIF(I212:I215,"3"))</f>
        <v>2</v>
      </c>
      <c r="O214" s="32">
        <f>IF(SUM(E214:N214)=0,"",COUNTIF(H212:H215,"3"))</f>
        <v>1</v>
      </c>
      <c r="P214" s="33">
        <f>IF(SUM(D214:M214)=0,"",SUM(I212:I215))</f>
        <v>6</v>
      </c>
      <c r="Q214" s="34">
        <f>IF(SUM(D214:M214)=0,"",SUM(H212:H215))</f>
        <v>3</v>
      </c>
      <c r="R214" s="195">
        <v>1</v>
      </c>
      <c r="S214" s="196"/>
      <c r="T214" s="35">
        <f>+U218+U221+T223</f>
        <v>98</v>
      </c>
      <c r="U214" s="35">
        <f>+T218+T221+U223</f>
        <v>83</v>
      </c>
      <c r="V214" s="36">
        <f>+T214-U214</f>
        <v>15</v>
      </c>
    </row>
    <row r="215" spans="1:22" ht="15.75" thickBot="1">
      <c r="A215" s="37">
        <v>202</v>
      </c>
      <c r="B215" s="84" t="s">
        <v>254</v>
      </c>
      <c r="C215" s="83" t="s">
        <v>255</v>
      </c>
      <c r="D215" s="38">
        <f>Q220</f>
        <v>0</v>
      </c>
      <c r="E215" s="39">
        <f>P220</f>
        <v>3</v>
      </c>
      <c r="F215" s="38">
        <f>Q219</f>
        <v>3</v>
      </c>
      <c r="G215" s="39">
        <f>P219</f>
        <v>2</v>
      </c>
      <c r="H215" s="38">
        <f>Q223</f>
        <v>0</v>
      </c>
      <c r="I215" s="39">
        <f>P223</f>
        <v>3</v>
      </c>
      <c r="J215" s="40"/>
      <c r="K215" s="41"/>
      <c r="L215" s="38"/>
      <c r="M215" s="39"/>
      <c r="N215" s="31">
        <f>IF(SUM(D215:M215)=0,"",COUNTIF(K212:K215,"3"))</f>
        <v>1</v>
      </c>
      <c r="O215" s="32">
        <f>IF(SUM(E215:N215)=0,"",COUNTIF(J212:J215,"3"))</f>
        <v>2</v>
      </c>
      <c r="P215" s="33">
        <f>IF(SUM(D215:M216)=0,"",SUM(K212:K215))</f>
        <v>3</v>
      </c>
      <c r="Q215" s="34">
        <f>IF(SUM(D215:M215)=0,"",SUM(J212:J215))</f>
        <v>8</v>
      </c>
      <c r="R215" s="195">
        <v>4</v>
      </c>
      <c r="S215" s="196"/>
      <c r="T215" s="35">
        <f>+U219+U220+U223</f>
        <v>88</v>
      </c>
      <c r="U215" s="35">
        <f>+T219+T220+T223</f>
        <v>106</v>
      </c>
      <c r="V215" s="36">
        <f>+T215-U215</f>
        <v>-18</v>
      </c>
    </row>
    <row r="216" spans="1:24" ht="15" thickTop="1">
      <c r="A216" s="42"/>
      <c r="B216" s="43" t="s">
        <v>44</v>
      </c>
      <c r="C216" s="85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5"/>
      <c r="S216" s="46"/>
      <c r="T216" s="47"/>
      <c r="U216" s="48" t="s">
        <v>28</v>
      </c>
      <c r="V216" s="49">
        <f>SUM(V212:V215)</f>
        <v>0</v>
      </c>
      <c r="W216" s="48" t="str">
        <f>IF(V216=0,"OK","Virhe")</f>
        <v>OK</v>
      </c>
      <c r="X216" s="50"/>
    </row>
    <row r="217" spans="1:22" ht="15" thickBot="1">
      <c r="A217" s="51"/>
      <c r="B217" s="86" t="s">
        <v>29</v>
      </c>
      <c r="C217" s="87"/>
      <c r="D217" s="77"/>
      <c r="E217" s="78"/>
      <c r="F217" s="197" t="s">
        <v>30</v>
      </c>
      <c r="G217" s="198"/>
      <c r="H217" s="199" t="s">
        <v>31</v>
      </c>
      <c r="I217" s="198"/>
      <c r="J217" s="199" t="s">
        <v>32</v>
      </c>
      <c r="K217" s="198"/>
      <c r="L217" s="199" t="s">
        <v>33</v>
      </c>
      <c r="M217" s="198"/>
      <c r="N217" s="199" t="s">
        <v>34</v>
      </c>
      <c r="O217" s="198"/>
      <c r="P217" s="200" t="s">
        <v>35</v>
      </c>
      <c r="Q217" s="201"/>
      <c r="S217" s="53"/>
      <c r="T217" s="54" t="s">
        <v>22</v>
      </c>
      <c r="U217" s="55"/>
      <c r="V217" s="25" t="s">
        <v>23</v>
      </c>
    </row>
    <row r="218" spans="1:34" ht="15">
      <c r="A218" s="56" t="s">
        <v>36</v>
      </c>
      <c r="B218" s="88" t="str">
        <f>IF(B212&gt;"",B212,"")</f>
        <v>Miko Haarala</v>
      </c>
      <c r="C218" s="88" t="str">
        <f>IF(B214&gt;"",B214,"")</f>
        <v>Sami Surakka</v>
      </c>
      <c r="D218" s="79"/>
      <c r="E218" s="57"/>
      <c r="F218" s="193">
        <v>-7</v>
      </c>
      <c r="G218" s="194"/>
      <c r="H218" s="190">
        <v>-10</v>
      </c>
      <c r="I218" s="191"/>
      <c r="J218" s="190">
        <v>-5</v>
      </c>
      <c r="K218" s="191"/>
      <c r="L218" s="190"/>
      <c r="M218" s="191"/>
      <c r="N218" s="192"/>
      <c r="O218" s="191"/>
      <c r="P218" s="58">
        <f aca="true" t="shared" si="167" ref="P218:P223">IF(COUNT(F218:N218)=0,"",COUNTIF(F218:N218,"&gt;=0"))</f>
        <v>0</v>
      </c>
      <c r="Q218" s="59">
        <f aca="true" t="shared" si="168" ref="Q218:Q223">IF(COUNT(F218:N218)=0,"",(IF(LEFT(F218,1)="-",1,0)+IF(LEFT(H218,1)="-",1,0)+IF(LEFT(J218,1)="-",1,0)+IF(LEFT(L218,1)="-",1,0)+IF(LEFT(N218,1)="-",1,0)))</f>
        <v>3</v>
      </c>
      <c r="R218" s="112"/>
      <c r="S218" s="60"/>
      <c r="T218" s="61">
        <f aca="true" t="shared" si="169" ref="T218:U223">+Y218+AA218+AC218+AE218+AG218</f>
        <v>22</v>
      </c>
      <c r="U218" s="62">
        <f t="shared" si="169"/>
        <v>34</v>
      </c>
      <c r="V218" s="63">
        <f aca="true" t="shared" si="170" ref="V218:V223">+T218-U218</f>
        <v>-12</v>
      </c>
      <c r="Y218" s="64">
        <f aca="true" t="shared" si="171" ref="Y218:Y223">IF(F218="",0,IF(LEFT(F218,1)="-",ABS(F218),(IF(F218&gt;9,F218+2,11))))</f>
        <v>7</v>
      </c>
      <c r="Z218" s="65">
        <f aca="true" t="shared" si="172" ref="Z218:Z223">IF(F218="",0,IF(LEFT(F218,1)="-",(IF(ABS(F218)&gt;9,(ABS(F218)+2),11)),F218))</f>
        <v>11</v>
      </c>
      <c r="AA218" s="64">
        <f aca="true" t="shared" si="173" ref="AA218:AA223">IF(H218="",0,IF(LEFT(H218,1)="-",ABS(H218),(IF(H218&gt;9,H218+2,11))))</f>
        <v>10</v>
      </c>
      <c r="AB218" s="65">
        <f aca="true" t="shared" si="174" ref="AB218:AB223">IF(H218="",0,IF(LEFT(H218,1)="-",(IF(ABS(H218)&gt;9,(ABS(H218)+2),11)),H218))</f>
        <v>12</v>
      </c>
      <c r="AC218" s="64">
        <f aca="true" t="shared" si="175" ref="AC218:AC223">IF(J218="",0,IF(LEFT(J218,1)="-",ABS(J218),(IF(J218&gt;9,J218+2,11))))</f>
        <v>5</v>
      </c>
      <c r="AD218" s="65">
        <f aca="true" t="shared" si="176" ref="AD218:AD223">IF(J218="",0,IF(LEFT(J218,1)="-",(IF(ABS(J218)&gt;9,(ABS(J218)+2),11)),J218))</f>
        <v>11</v>
      </c>
      <c r="AE218" s="64">
        <f aca="true" t="shared" si="177" ref="AE218:AE223">IF(L218="",0,IF(LEFT(L218,1)="-",ABS(L218),(IF(L218&gt;9,L218+2,11))))</f>
        <v>0</v>
      </c>
      <c r="AF218" s="65">
        <f aca="true" t="shared" si="178" ref="AF218:AF223">IF(L218="",0,IF(LEFT(L218,1)="-",(IF(ABS(L218)&gt;9,(ABS(L218)+2),11)),L218))</f>
        <v>0</v>
      </c>
      <c r="AG218" s="64">
        <f aca="true" t="shared" si="179" ref="AG218:AG223">IF(N218="",0,IF(LEFT(N218,1)="-",ABS(N218),(IF(N218&gt;9,N218+2,11))))</f>
        <v>0</v>
      </c>
      <c r="AH218" s="65">
        <f aca="true" t="shared" si="180" ref="AH218:AH223">IF(N218="",0,IF(LEFT(N218,1)="-",(IF(ABS(N218)&gt;9,(ABS(N218)+2),11)),N218))</f>
        <v>0</v>
      </c>
    </row>
    <row r="219" spans="1:34" ht="15">
      <c r="A219" s="56" t="s">
        <v>37</v>
      </c>
      <c r="B219" s="88" t="str">
        <f>IF(B213&gt;"",B213,"")</f>
        <v>Timo Aarnio</v>
      </c>
      <c r="C219" s="88" t="str">
        <f>IF(B215&gt;"",B215,"")</f>
        <v>Henri Makkonen</v>
      </c>
      <c r="D219" s="80"/>
      <c r="E219" s="57"/>
      <c r="F219" s="183">
        <v>8</v>
      </c>
      <c r="G219" s="184"/>
      <c r="H219" s="183">
        <v>-4</v>
      </c>
      <c r="I219" s="184"/>
      <c r="J219" s="183">
        <v>-4</v>
      </c>
      <c r="K219" s="184"/>
      <c r="L219" s="183">
        <v>0</v>
      </c>
      <c r="M219" s="184"/>
      <c r="N219" s="183">
        <v>-9</v>
      </c>
      <c r="O219" s="184"/>
      <c r="P219" s="58">
        <f t="shared" si="167"/>
        <v>2</v>
      </c>
      <c r="Q219" s="59">
        <f t="shared" si="168"/>
        <v>3</v>
      </c>
      <c r="R219" s="112"/>
      <c r="S219" s="67"/>
      <c r="T219" s="61">
        <f t="shared" si="169"/>
        <v>39</v>
      </c>
      <c r="U219" s="62">
        <f t="shared" si="169"/>
        <v>41</v>
      </c>
      <c r="V219" s="63">
        <f t="shared" si="170"/>
        <v>-2</v>
      </c>
      <c r="Y219" s="68">
        <f t="shared" si="171"/>
        <v>11</v>
      </c>
      <c r="Z219" s="69">
        <f t="shared" si="172"/>
        <v>8</v>
      </c>
      <c r="AA219" s="68">
        <f t="shared" si="173"/>
        <v>4</v>
      </c>
      <c r="AB219" s="69">
        <f t="shared" si="174"/>
        <v>11</v>
      </c>
      <c r="AC219" s="68">
        <f t="shared" si="175"/>
        <v>4</v>
      </c>
      <c r="AD219" s="69">
        <f t="shared" si="176"/>
        <v>11</v>
      </c>
      <c r="AE219" s="68">
        <f t="shared" si="177"/>
        <v>11</v>
      </c>
      <c r="AF219" s="69">
        <f t="shared" si="178"/>
        <v>0</v>
      </c>
      <c r="AG219" s="68">
        <f t="shared" si="179"/>
        <v>9</v>
      </c>
      <c r="AH219" s="69">
        <f t="shared" si="180"/>
        <v>11</v>
      </c>
    </row>
    <row r="220" spans="1:34" ht="15.75" thickBot="1">
      <c r="A220" s="56" t="s">
        <v>38</v>
      </c>
      <c r="B220" s="89" t="str">
        <f>IF(B212&gt;"",B212,"")</f>
        <v>Miko Haarala</v>
      </c>
      <c r="C220" s="89" t="str">
        <f>IF(B215&gt;"",B215,"")</f>
        <v>Henri Makkonen</v>
      </c>
      <c r="D220" s="77"/>
      <c r="E220" s="52"/>
      <c r="F220" s="188">
        <v>8</v>
      </c>
      <c r="G220" s="189"/>
      <c r="H220" s="188">
        <v>7</v>
      </c>
      <c r="I220" s="189"/>
      <c r="J220" s="188">
        <v>10</v>
      </c>
      <c r="K220" s="189"/>
      <c r="L220" s="188"/>
      <c r="M220" s="189"/>
      <c r="N220" s="188"/>
      <c r="O220" s="189"/>
      <c r="P220" s="58">
        <f t="shared" si="167"/>
        <v>3</v>
      </c>
      <c r="Q220" s="59">
        <f t="shared" si="168"/>
        <v>0</v>
      </c>
      <c r="R220" s="112"/>
      <c r="S220" s="67"/>
      <c r="T220" s="61">
        <f t="shared" si="169"/>
        <v>34</v>
      </c>
      <c r="U220" s="62">
        <f t="shared" si="169"/>
        <v>25</v>
      </c>
      <c r="V220" s="63">
        <f t="shared" si="170"/>
        <v>9</v>
      </c>
      <c r="Y220" s="68">
        <f t="shared" si="171"/>
        <v>11</v>
      </c>
      <c r="Z220" s="69">
        <f t="shared" si="172"/>
        <v>8</v>
      </c>
      <c r="AA220" s="68">
        <f t="shared" si="173"/>
        <v>11</v>
      </c>
      <c r="AB220" s="69">
        <f t="shared" si="174"/>
        <v>7</v>
      </c>
      <c r="AC220" s="68">
        <f t="shared" si="175"/>
        <v>12</v>
      </c>
      <c r="AD220" s="69">
        <f t="shared" si="176"/>
        <v>10</v>
      </c>
      <c r="AE220" s="68">
        <f t="shared" si="177"/>
        <v>0</v>
      </c>
      <c r="AF220" s="69">
        <f t="shared" si="178"/>
        <v>0</v>
      </c>
      <c r="AG220" s="68">
        <f t="shared" si="179"/>
        <v>0</v>
      </c>
      <c r="AH220" s="69">
        <f t="shared" si="180"/>
        <v>0</v>
      </c>
    </row>
    <row r="221" spans="1:34" ht="15">
      <c r="A221" s="56" t="s">
        <v>40</v>
      </c>
      <c r="B221" s="88" t="str">
        <f>IF(B213&gt;"",B213,"")</f>
        <v>Timo Aarnio</v>
      </c>
      <c r="C221" s="88" t="str">
        <f>IF(B214&gt;"",B214,"")</f>
        <v>Sami Surakka</v>
      </c>
      <c r="D221" s="79"/>
      <c r="E221" s="57"/>
      <c r="F221" s="190">
        <v>7</v>
      </c>
      <c r="G221" s="191"/>
      <c r="H221" s="190">
        <v>14</v>
      </c>
      <c r="I221" s="191"/>
      <c r="J221" s="190">
        <v>10</v>
      </c>
      <c r="K221" s="191"/>
      <c r="L221" s="190"/>
      <c r="M221" s="191"/>
      <c r="N221" s="190"/>
      <c r="O221" s="191"/>
      <c r="P221" s="58">
        <f t="shared" si="167"/>
        <v>3</v>
      </c>
      <c r="Q221" s="59">
        <f t="shared" si="168"/>
        <v>0</v>
      </c>
      <c r="R221" s="112"/>
      <c r="S221" s="67"/>
      <c r="T221" s="61">
        <f t="shared" si="169"/>
        <v>39</v>
      </c>
      <c r="U221" s="62">
        <f t="shared" si="169"/>
        <v>31</v>
      </c>
      <c r="V221" s="63">
        <f t="shared" si="170"/>
        <v>8</v>
      </c>
      <c r="Y221" s="68">
        <f t="shared" si="171"/>
        <v>11</v>
      </c>
      <c r="Z221" s="69">
        <f t="shared" si="172"/>
        <v>7</v>
      </c>
      <c r="AA221" s="68">
        <f t="shared" si="173"/>
        <v>16</v>
      </c>
      <c r="AB221" s="69">
        <f t="shared" si="174"/>
        <v>14</v>
      </c>
      <c r="AC221" s="68">
        <f t="shared" si="175"/>
        <v>12</v>
      </c>
      <c r="AD221" s="69">
        <f t="shared" si="176"/>
        <v>10</v>
      </c>
      <c r="AE221" s="68">
        <f t="shared" si="177"/>
        <v>0</v>
      </c>
      <c r="AF221" s="69">
        <f t="shared" si="178"/>
        <v>0</v>
      </c>
      <c r="AG221" s="68">
        <f t="shared" si="179"/>
        <v>0</v>
      </c>
      <c r="AH221" s="69">
        <f t="shared" si="180"/>
        <v>0</v>
      </c>
    </row>
    <row r="222" spans="1:34" ht="15">
      <c r="A222" s="56" t="s">
        <v>41</v>
      </c>
      <c r="B222" s="88" t="str">
        <f>IF(B212&gt;"",B212,"")</f>
        <v>Miko Haarala</v>
      </c>
      <c r="C222" s="88" t="str">
        <f>IF(B213&gt;"",B213,"")</f>
        <v>Timo Aarnio</v>
      </c>
      <c r="D222" s="80"/>
      <c r="E222" s="57"/>
      <c r="F222" s="183">
        <v>7</v>
      </c>
      <c r="G222" s="184"/>
      <c r="H222" s="183">
        <v>7</v>
      </c>
      <c r="I222" s="184"/>
      <c r="J222" s="187">
        <v>-5</v>
      </c>
      <c r="K222" s="184"/>
      <c r="L222" s="183">
        <v>7</v>
      </c>
      <c r="M222" s="184"/>
      <c r="N222" s="183"/>
      <c r="O222" s="184"/>
      <c r="P222" s="58">
        <f t="shared" si="167"/>
        <v>3</v>
      </c>
      <c r="Q222" s="59">
        <f t="shared" si="168"/>
        <v>1</v>
      </c>
      <c r="R222" s="112"/>
      <c r="S222" s="67"/>
      <c r="T222" s="61">
        <f t="shared" si="169"/>
        <v>38</v>
      </c>
      <c r="U222" s="62">
        <f t="shared" si="169"/>
        <v>32</v>
      </c>
      <c r="V222" s="63">
        <f t="shared" si="170"/>
        <v>6</v>
      </c>
      <c r="Y222" s="68">
        <f t="shared" si="171"/>
        <v>11</v>
      </c>
      <c r="Z222" s="69">
        <f t="shared" si="172"/>
        <v>7</v>
      </c>
      <c r="AA222" s="68">
        <f t="shared" si="173"/>
        <v>11</v>
      </c>
      <c r="AB222" s="69">
        <f t="shared" si="174"/>
        <v>7</v>
      </c>
      <c r="AC222" s="68">
        <f t="shared" si="175"/>
        <v>5</v>
      </c>
      <c r="AD222" s="69">
        <f t="shared" si="176"/>
        <v>11</v>
      </c>
      <c r="AE222" s="68">
        <f t="shared" si="177"/>
        <v>11</v>
      </c>
      <c r="AF222" s="69">
        <f t="shared" si="178"/>
        <v>7</v>
      </c>
      <c r="AG222" s="68">
        <f t="shared" si="179"/>
        <v>0</v>
      </c>
      <c r="AH222" s="69">
        <f t="shared" si="180"/>
        <v>0</v>
      </c>
    </row>
    <row r="223" spans="1:34" ht="15.75" thickBot="1">
      <c r="A223" s="70" t="s">
        <v>42</v>
      </c>
      <c r="B223" s="90" t="str">
        <f>IF(B214&gt;"",B214,"")</f>
        <v>Sami Surakka</v>
      </c>
      <c r="C223" s="90" t="str">
        <f>IF(B215&gt;"",B215,"")</f>
        <v>Henri Makkonen</v>
      </c>
      <c r="D223" s="81"/>
      <c r="E223" s="71"/>
      <c r="F223" s="185">
        <v>7</v>
      </c>
      <c r="G223" s="186"/>
      <c r="H223" s="185">
        <v>8</v>
      </c>
      <c r="I223" s="186"/>
      <c r="J223" s="185">
        <v>7</v>
      </c>
      <c r="K223" s="186"/>
      <c r="L223" s="185"/>
      <c r="M223" s="186"/>
      <c r="N223" s="185"/>
      <c r="O223" s="186"/>
      <c r="P223" s="72">
        <f t="shared" si="167"/>
        <v>3</v>
      </c>
      <c r="Q223" s="73">
        <f t="shared" si="168"/>
        <v>0</v>
      </c>
      <c r="R223" s="111"/>
      <c r="S223" s="16"/>
      <c r="T223" s="61">
        <f t="shared" si="169"/>
        <v>33</v>
      </c>
      <c r="U223" s="62">
        <f t="shared" si="169"/>
        <v>22</v>
      </c>
      <c r="V223" s="63">
        <f t="shared" si="170"/>
        <v>11</v>
      </c>
      <c r="Y223" s="75">
        <f t="shared" si="171"/>
        <v>11</v>
      </c>
      <c r="Z223" s="76">
        <f t="shared" si="172"/>
        <v>7</v>
      </c>
      <c r="AA223" s="75">
        <f t="shared" si="173"/>
        <v>11</v>
      </c>
      <c r="AB223" s="76">
        <f t="shared" si="174"/>
        <v>8</v>
      </c>
      <c r="AC223" s="75">
        <f t="shared" si="175"/>
        <v>11</v>
      </c>
      <c r="AD223" s="76">
        <f t="shared" si="176"/>
        <v>7</v>
      </c>
      <c r="AE223" s="75">
        <f t="shared" si="177"/>
        <v>0</v>
      </c>
      <c r="AF223" s="76">
        <f t="shared" si="178"/>
        <v>0</v>
      </c>
      <c r="AG223" s="75">
        <f t="shared" si="179"/>
        <v>0</v>
      </c>
      <c r="AH223" s="76">
        <f t="shared" si="180"/>
        <v>0</v>
      </c>
    </row>
    <row r="224" ht="15.75" thickBot="1" thickTop="1"/>
    <row r="225" spans="1:19" ht="15.75" thickTop="1">
      <c r="A225" s="3"/>
      <c r="B225" s="92" t="s">
        <v>57</v>
      </c>
      <c r="C225" s="93"/>
      <c r="D225" s="5"/>
      <c r="E225" s="5"/>
      <c r="F225" s="6"/>
      <c r="G225" s="5"/>
      <c r="H225" s="7" t="s">
        <v>4</v>
      </c>
      <c r="I225" s="8"/>
      <c r="J225" s="208" t="s">
        <v>54</v>
      </c>
      <c r="K225" s="209"/>
      <c r="L225" s="209"/>
      <c r="M225" s="210"/>
      <c r="N225" s="9" t="s">
        <v>5</v>
      </c>
      <c r="O225" s="10"/>
      <c r="P225" s="211" t="s">
        <v>71</v>
      </c>
      <c r="Q225" s="212"/>
      <c r="R225" s="212"/>
      <c r="S225" s="213"/>
    </row>
    <row r="226" spans="1:19" ht="15.75" thickBot="1">
      <c r="A226" s="11"/>
      <c r="B226" s="94" t="s">
        <v>55</v>
      </c>
      <c r="C226" s="95" t="s">
        <v>6</v>
      </c>
      <c r="D226" s="214">
        <v>5</v>
      </c>
      <c r="E226" s="215"/>
      <c r="F226" s="216"/>
      <c r="G226" s="217" t="s">
        <v>7</v>
      </c>
      <c r="H226" s="218"/>
      <c r="I226" s="218"/>
      <c r="J226" s="219">
        <v>39536</v>
      </c>
      <c r="K226" s="219"/>
      <c r="L226" s="219"/>
      <c r="M226" s="220"/>
      <c r="N226" s="14" t="s">
        <v>8</v>
      </c>
      <c r="O226" s="15"/>
      <c r="P226" s="221">
        <v>0.46875</v>
      </c>
      <c r="Q226" s="222"/>
      <c r="R226" s="222"/>
      <c r="S226" s="223"/>
    </row>
    <row r="227" spans="1:22" ht="15" thickTop="1">
      <c r="A227" s="18"/>
      <c r="B227" s="96" t="s">
        <v>13</v>
      </c>
      <c r="C227" s="97" t="s">
        <v>0</v>
      </c>
      <c r="D227" s="202" t="s">
        <v>14</v>
      </c>
      <c r="E227" s="203"/>
      <c r="F227" s="202" t="s">
        <v>15</v>
      </c>
      <c r="G227" s="203"/>
      <c r="H227" s="202" t="s">
        <v>16</v>
      </c>
      <c r="I227" s="203"/>
      <c r="J227" s="202" t="s">
        <v>17</v>
      </c>
      <c r="K227" s="203"/>
      <c r="L227" s="202"/>
      <c r="M227" s="203"/>
      <c r="N227" s="21" t="s">
        <v>18</v>
      </c>
      <c r="O227" s="22" t="s">
        <v>19</v>
      </c>
      <c r="P227" s="23" t="s">
        <v>20</v>
      </c>
      <c r="Q227" s="24"/>
      <c r="R227" s="204" t="s">
        <v>21</v>
      </c>
      <c r="S227" s="205"/>
      <c r="T227" s="206" t="s">
        <v>22</v>
      </c>
      <c r="U227" s="207"/>
      <c r="V227" s="25" t="s">
        <v>23</v>
      </c>
    </row>
    <row r="228" spans="1:22" ht="15">
      <c r="A228" s="26">
        <v>47</v>
      </c>
      <c r="B228" s="82" t="s">
        <v>84</v>
      </c>
      <c r="C228" s="83" t="s">
        <v>3</v>
      </c>
      <c r="D228" s="27"/>
      <c r="E228" s="28"/>
      <c r="F228" s="29">
        <f>+P238</f>
        <v>2</v>
      </c>
      <c r="G228" s="30">
        <f>+Q238</f>
        <v>3</v>
      </c>
      <c r="H228" s="29">
        <f>P234</f>
        <v>3</v>
      </c>
      <c r="I228" s="30">
        <f>Q234</f>
        <v>0</v>
      </c>
      <c r="J228" s="29">
        <f>P236</f>
        <v>3</v>
      </c>
      <c r="K228" s="30">
        <f>Q236</f>
        <v>2</v>
      </c>
      <c r="L228" s="29"/>
      <c r="M228" s="30"/>
      <c r="N228" s="31">
        <f>IF(SUM(D228:M228)=0,"",COUNTIF(E228:E231,"3"))</f>
        <v>2</v>
      </c>
      <c r="O228" s="32">
        <f>IF(SUM(E228:N228)=0,"",COUNTIF(D228:D231,"3"))</f>
        <v>1</v>
      </c>
      <c r="P228" s="33">
        <f>IF(SUM(D228:M228)=0,"",SUM(E228:E231))</f>
        <v>8</v>
      </c>
      <c r="Q228" s="34">
        <f>IF(SUM(D228:M228)=0,"",SUM(D228:D231))</f>
        <v>5</v>
      </c>
      <c r="R228" s="195">
        <v>2</v>
      </c>
      <c r="S228" s="196"/>
      <c r="T228" s="35">
        <f>+T234+T236+T238</f>
        <v>134</v>
      </c>
      <c r="U228" s="35">
        <f>+U234+U236+U238</f>
        <v>113</v>
      </c>
      <c r="V228" s="36">
        <f>+T228-U228</f>
        <v>21</v>
      </c>
    </row>
    <row r="229" spans="1:22" ht="15">
      <c r="A229" s="37">
        <v>70</v>
      </c>
      <c r="B229" s="82" t="s">
        <v>256</v>
      </c>
      <c r="C229" s="83" t="s">
        <v>11</v>
      </c>
      <c r="D229" s="38">
        <f>+Q238</f>
        <v>3</v>
      </c>
      <c r="E229" s="39">
        <f>+P238</f>
        <v>2</v>
      </c>
      <c r="F229" s="40"/>
      <c r="G229" s="41"/>
      <c r="H229" s="38">
        <f>P237</f>
        <v>2</v>
      </c>
      <c r="I229" s="39">
        <f>Q237</f>
        <v>3</v>
      </c>
      <c r="J229" s="38">
        <f>P235</f>
        <v>3</v>
      </c>
      <c r="K229" s="39">
        <f>Q235</f>
        <v>0</v>
      </c>
      <c r="L229" s="38"/>
      <c r="M229" s="39"/>
      <c r="N229" s="31">
        <f>IF(SUM(D229:M229)=0,"",COUNTIF(G228:G231,"3"))</f>
        <v>2</v>
      </c>
      <c r="O229" s="32">
        <f>IF(SUM(E229:N229)=0,"",COUNTIF(F228:F231,"3"))</f>
        <v>1</v>
      </c>
      <c r="P229" s="33">
        <f>IF(SUM(D229:M229)=0,"",SUM(G228:G231))</f>
        <v>8</v>
      </c>
      <c r="Q229" s="34">
        <f>IF(SUM(D229:M229)=0,"",SUM(F228:F231))</f>
        <v>5</v>
      </c>
      <c r="R229" s="195">
        <v>1</v>
      </c>
      <c r="S229" s="196"/>
      <c r="T229" s="35">
        <f>+T235+T237+U238</f>
        <v>122</v>
      </c>
      <c r="U229" s="35">
        <f>+U235+U237+T238</f>
        <v>114</v>
      </c>
      <c r="V229" s="36">
        <f>+T229-U229</f>
        <v>8</v>
      </c>
    </row>
    <row r="230" spans="1:22" ht="15">
      <c r="A230" s="37">
        <v>122</v>
      </c>
      <c r="B230" s="82" t="s">
        <v>257</v>
      </c>
      <c r="C230" s="83" t="s">
        <v>55</v>
      </c>
      <c r="D230" s="38">
        <f>+Q234</f>
        <v>0</v>
      </c>
      <c r="E230" s="39">
        <f>+P234</f>
        <v>3</v>
      </c>
      <c r="F230" s="38">
        <f>Q237</f>
        <v>3</v>
      </c>
      <c r="G230" s="39">
        <f>P237</f>
        <v>2</v>
      </c>
      <c r="H230" s="40"/>
      <c r="I230" s="41"/>
      <c r="J230" s="38">
        <f>P239</f>
        <v>2</v>
      </c>
      <c r="K230" s="39">
        <f>Q239</f>
        <v>3</v>
      </c>
      <c r="L230" s="38"/>
      <c r="M230" s="39"/>
      <c r="N230" s="31">
        <f>IF(SUM(D230:M230)=0,"",COUNTIF(I228:I231,"3"))</f>
        <v>1</v>
      </c>
      <c r="O230" s="32">
        <f>IF(SUM(E230:N230)=0,"",COUNTIF(H228:H231,"3"))</f>
        <v>2</v>
      </c>
      <c r="P230" s="33">
        <f>IF(SUM(D230:M230)=0,"",SUM(I228:I231))</f>
        <v>5</v>
      </c>
      <c r="Q230" s="34">
        <f>IF(SUM(D230:M230)=0,"",SUM(H228:H231))</f>
        <v>8</v>
      </c>
      <c r="R230" s="195">
        <v>4</v>
      </c>
      <c r="S230" s="196"/>
      <c r="T230" s="35">
        <f>+U234+U237+T239</f>
        <v>117</v>
      </c>
      <c r="U230" s="35">
        <f>+T234+T237+U239</f>
        <v>124</v>
      </c>
      <c r="V230" s="36">
        <f>+T230-U230</f>
        <v>-7</v>
      </c>
    </row>
    <row r="231" spans="1:22" ht="15.75" thickBot="1">
      <c r="A231" s="37">
        <v>202</v>
      </c>
      <c r="B231" s="84" t="s">
        <v>258</v>
      </c>
      <c r="C231" s="83" t="s">
        <v>242</v>
      </c>
      <c r="D231" s="38">
        <f>Q236</f>
        <v>2</v>
      </c>
      <c r="E231" s="39">
        <f>P236</f>
        <v>3</v>
      </c>
      <c r="F231" s="38">
        <f>Q235</f>
        <v>0</v>
      </c>
      <c r="G231" s="39">
        <f>P235</f>
        <v>3</v>
      </c>
      <c r="H231" s="38">
        <f>Q239</f>
        <v>3</v>
      </c>
      <c r="I231" s="39">
        <f>P239</f>
        <v>2</v>
      </c>
      <c r="J231" s="40"/>
      <c r="K231" s="41"/>
      <c r="L231" s="38"/>
      <c r="M231" s="39"/>
      <c r="N231" s="31">
        <f>IF(SUM(D231:M231)=0,"",COUNTIF(K228:K231,"3"))</f>
        <v>1</v>
      </c>
      <c r="O231" s="32">
        <f>IF(SUM(E231:N231)=0,"",COUNTIF(J228:J231,"3"))</f>
        <v>2</v>
      </c>
      <c r="P231" s="33">
        <f>IF(SUM(D231:M232)=0,"",SUM(K228:K231))</f>
        <v>5</v>
      </c>
      <c r="Q231" s="34">
        <f>IF(SUM(D231:M231)=0,"",SUM(J228:J231))</f>
        <v>8</v>
      </c>
      <c r="R231" s="195">
        <v>3</v>
      </c>
      <c r="S231" s="196"/>
      <c r="T231" s="35">
        <f>+U235+U236+U239</f>
        <v>112</v>
      </c>
      <c r="U231" s="35">
        <f>+T235+T236+T239</f>
        <v>134</v>
      </c>
      <c r="V231" s="36">
        <f>+T231-U231</f>
        <v>-22</v>
      </c>
    </row>
    <row r="232" spans="1:24" ht="15" thickTop="1">
      <c r="A232" s="42"/>
      <c r="B232" s="43" t="s">
        <v>44</v>
      </c>
      <c r="C232" s="85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5"/>
      <c r="S232" s="46"/>
      <c r="T232" s="47"/>
      <c r="U232" s="48" t="s">
        <v>28</v>
      </c>
      <c r="V232" s="49">
        <f>SUM(V228:V231)</f>
        <v>0</v>
      </c>
      <c r="W232" s="48" t="str">
        <f>IF(V232=0,"OK","Virhe")</f>
        <v>OK</v>
      </c>
      <c r="X232" s="50"/>
    </row>
    <row r="233" spans="1:22" ht="15" thickBot="1">
      <c r="A233" s="51"/>
      <c r="B233" s="86" t="s">
        <v>29</v>
      </c>
      <c r="C233" s="87"/>
      <c r="D233" s="77"/>
      <c r="E233" s="78"/>
      <c r="F233" s="197" t="s">
        <v>30</v>
      </c>
      <c r="G233" s="198"/>
      <c r="H233" s="199" t="s">
        <v>31</v>
      </c>
      <c r="I233" s="198"/>
      <c r="J233" s="199" t="s">
        <v>32</v>
      </c>
      <c r="K233" s="198"/>
      <c r="L233" s="199" t="s">
        <v>33</v>
      </c>
      <c r="M233" s="198"/>
      <c r="N233" s="199" t="s">
        <v>34</v>
      </c>
      <c r="O233" s="198"/>
      <c r="P233" s="200" t="s">
        <v>35</v>
      </c>
      <c r="Q233" s="201"/>
      <c r="S233" s="53"/>
      <c r="T233" s="54" t="s">
        <v>22</v>
      </c>
      <c r="U233" s="55"/>
      <c r="V233" s="25" t="s">
        <v>23</v>
      </c>
    </row>
    <row r="234" spans="1:34" ht="15">
      <c r="A234" s="56" t="s">
        <v>36</v>
      </c>
      <c r="B234" s="88" t="str">
        <f>IF(B228&gt;"",B228,"")</f>
        <v>Leo Kivelä</v>
      </c>
      <c r="C234" s="88" t="str">
        <f>IF(B230&gt;"",B230,"")</f>
        <v>Ville Purma</v>
      </c>
      <c r="D234" s="79"/>
      <c r="E234" s="57"/>
      <c r="F234" s="193">
        <v>5</v>
      </c>
      <c r="G234" s="194"/>
      <c r="H234" s="190">
        <v>10</v>
      </c>
      <c r="I234" s="191"/>
      <c r="J234" s="190">
        <v>5</v>
      </c>
      <c r="K234" s="191"/>
      <c r="L234" s="190"/>
      <c r="M234" s="191"/>
      <c r="N234" s="192"/>
      <c r="O234" s="191"/>
      <c r="P234" s="58">
        <f aca="true" t="shared" si="181" ref="P234:P239">IF(COUNT(F234:N234)=0,"",COUNTIF(F234:N234,"&gt;=0"))</f>
        <v>3</v>
      </c>
      <c r="Q234" s="59">
        <f aca="true" t="shared" si="182" ref="Q234:Q239">IF(COUNT(F234:N234)=0,"",(IF(LEFT(F234,1)="-",1,0)+IF(LEFT(H234,1)="-",1,0)+IF(LEFT(J234,1)="-",1,0)+IF(LEFT(L234,1)="-",1,0)+IF(LEFT(N234,1)="-",1,0)))</f>
        <v>0</v>
      </c>
      <c r="R234" s="112"/>
      <c r="S234" s="60"/>
      <c r="T234" s="61">
        <f aca="true" t="shared" si="183" ref="T234:U239">+Y234+AA234+AC234+AE234+AG234</f>
        <v>34</v>
      </c>
      <c r="U234" s="62">
        <f t="shared" si="183"/>
        <v>20</v>
      </c>
      <c r="V234" s="63">
        <f aca="true" t="shared" si="184" ref="V234:V239">+T234-U234</f>
        <v>14</v>
      </c>
      <c r="Y234" s="64">
        <f aca="true" t="shared" si="185" ref="Y234:Y239">IF(F234="",0,IF(LEFT(F234,1)="-",ABS(F234),(IF(F234&gt;9,F234+2,11))))</f>
        <v>11</v>
      </c>
      <c r="Z234" s="65">
        <f aca="true" t="shared" si="186" ref="Z234:Z239">IF(F234="",0,IF(LEFT(F234,1)="-",(IF(ABS(F234)&gt;9,(ABS(F234)+2),11)),F234))</f>
        <v>5</v>
      </c>
      <c r="AA234" s="64">
        <f aca="true" t="shared" si="187" ref="AA234:AA239">IF(H234="",0,IF(LEFT(H234,1)="-",ABS(H234),(IF(H234&gt;9,H234+2,11))))</f>
        <v>12</v>
      </c>
      <c r="AB234" s="65">
        <f aca="true" t="shared" si="188" ref="AB234:AB239">IF(H234="",0,IF(LEFT(H234,1)="-",(IF(ABS(H234)&gt;9,(ABS(H234)+2),11)),H234))</f>
        <v>10</v>
      </c>
      <c r="AC234" s="64">
        <f aca="true" t="shared" si="189" ref="AC234:AC239">IF(J234="",0,IF(LEFT(J234,1)="-",ABS(J234),(IF(J234&gt;9,J234+2,11))))</f>
        <v>11</v>
      </c>
      <c r="AD234" s="65">
        <f aca="true" t="shared" si="190" ref="AD234:AD239">IF(J234="",0,IF(LEFT(J234,1)="-",(IF(ABS(J234)&gt;9,(ABS(J234)+2),11)),J234))</f>
        <v>5</v>
      </c>
      <c r="AE234" s="64">
        <f aca="true" t="shared" si="191" ref="AE234:AE239">IF(L234="",0,IF(LEFT(L234,1)="-",ABS(L234),(IF(L234&gt;9,L234+2,11))))</f>
        <v>0</v>
      </c>
      <c r="AF234" s="65">
        <f aca="true" t="shared" si="192" ref="AF234:AF239">IF(L234="",0,IF(LEFT(L234,1)="-",(IF(ABS(L234)&gt;9,(ABS(L234)+2),11)),L234))</f>
        <v>0</v>
      </c>
      <c r="AG234" s="64">
        <f aca="true" t="shared" si="193" ref="AG234:AG239">IF(N234="",0,IF(LEFT(N234,1)="-",ABS(N234),(IF(N234&gt;9,N234+2,11))))</f>
        <v>0</v>
      </c>
      <c r="AH234" s="65">
        <f aca="true" t="shared" si="194" ref="AH234:AH239">IF(N234="",0,IF(LEFT(N234,1)="-",(IF(ABS(N234)&gt;9,(ABS(N234)+2),11)),N234))</f>
        <v>0</v>
      </c>
    </row>
    <row r="235" spans="1:34" ht="15">
      <c r="A235" s="56" t="s">
        <v>37</v>
      </c>
      <c r="B235" s="88" t="str">
        <f>IF(B229&gt;"",B229,"")</f>
        <v>Esa Kallio</v>
      </c>
      <c r="C235" s="88" t="str">
        <f>IF(B231&gt;"",B231,"")</f>
        <v>Sami Pyykkö</v>
      </c>
      <c r="D235" s="80"/>
      <c r="E235" s="57"/>
      <c r="F235" s="183">
        <v>7</v>
      </c>
      <c r="G235" s="184"/>
      <c r="H235" s="183">
        <v>2</v>
      </c>
      <c r="I235" s="184"/>
      <c r="J235" s="183">
        <v>9</v>
      </c>
      <c r="K235" s="184"/>
      <c r="L235" s="183"/>
      <c r="M235" s="184"/>
      <c r="N235" s="183"/>
      <c r="O235" s="184"/>
      <c r="P235" s="58">
        <f t="shared" si="181"/>
        <v>3</v>
      </c>
      <c r="Q235" s="59">
        <f t="shared" si="182"/>
        <v>0</v>
      </c>
      <c r="R235" s="112"/>
      <c r="S235" s="67"/>
      <c r="T235" s="61">
        <f t="shared" si="183"/>
        <v>33</v>
      </c>
      <c r="U235" s="62">
        <f t="shared" si="183"/>
        <v>18</v>
      </c>
      <c r="V235" s="63">
        <f t="shared" si="184"/>
        <v>15</v>
      </c>
      <c r="Y235" s="68">
        <f t="shared" si="185"/>
        <v>11</v>
      </c>
      <c r="Z235" s="69">
        <f t="shared" si="186"/>
        <v>7</v>
      </c>
      <c r="AA235" s="68">
        <f t="shared" si="187"/>
        <v>11</v>
      </c>
      <c r="AB235" s="69">
        <f t="shared" si="188"/>
        <v>2</v>
      </c>
      <c r="AC235" s="68">
        <f t="shared" si="189"/>
        <v>11</v>
      </c>
      <c r="AD235" s="69">
        <f t="shared" si="190"/>
        <v>9</v>
      </c>
      <c r="AE235" s="68">
        <f t="shared" si="191"/>
        <v>0</v>
      </c>
      <c r="AF235" s="69">
        <f t="shared" si="192"/>
        <v>0</v>
      </c>
      <c r="AG235" s="68">
        <f t="shared" si="193"/>
        <v>0</v>
      </c>
      <c r="AH235" s="69">
        <f t="shared" si="194"/>
        <v>0</v>
      </c>
    </row>
    <row r="236" spans="1:34" ht="15.75" thickBot="1">
      <c r="A236" s="56" t="s">
        <v>38</v>
      </c>
      <c r="B236" s="89" t="str">
        <f>IF(B228&gt;"",B228,"")</f>
        <v>Leo Kivelä</v>
      </c>
      <c r="C236" s="89" t="str">
        <f>IF(B231&gt;"",B231,"")</f>
        <v>Sami Pyykkö</v>
      </c>
      <c r="D236" s="77"/>
      <c r="E236" s="52"/>
      <c r="F236" s="188">
        <v>-9</v>
      </c>
      <c r="G236" s="189"/>
      <c r="H236" s="188">
        <v>6</v>
      </c>
      <c r="I236" s="189"/>
      <c r="J236" s="188">
        <v>7</v>
      </c>
      <c r="K236" s="189"/>
      <c r="L236" s="188">
        <v>-12</v>
      </c>
      <c r="M236" s="189"/>
      <c r="N236" s="188">
        <v>5</v>
      </c>
      <c r="O236" s="189"/>
      <c r="P236" s="58">
        <f t="shared" si="181"/>
        <v>3</v>
      </c>
      <c r="Q236" s="59">
        <f t="shared" si="182"/>
        <v>2</v>
      </c>
      <c r="R236" s="112"/>
      <c r="S236" s="67"/>
      <c r="T236" s="61">
        <f t="shared" si="183"/>
        <v>54</v>
      </c>
      <c r="U236" s="62">
        <f t="shared" si="183"/>
        <v>43</v>
      </c>
      <c r="V236" s="63">
        <f t="shared" si="184"/>
        <v>11</v>
      </c>
      <c r="Y236" s="68">
        <f t="shared" si="185"/>
        <v>9</v>
      </c>
      <c r="Z236" s="69">
        <f t="shared" si="186"/>
        <v>11</v>
      </c>
      <c r="AA236" s="68">
        <f t="shared" si="187"/>
        <v>11</v>
      </c>
      <c r="AB236" s="69">
        <f t="shared" si="188"/>
        <v>6</v>
      </c>
      <c r="AC236" s="68">
        <f t="shared" si="189"/>
        <v>11</v>
      </c>
      <c r="AD236" s="69">
        <f t="shared" si="190"/>
        <v>7</v>
      </c>
      <c r="AE236" s="68">
        <f t="shared" si="191"/>
        <v>12</v>
      </c>
      <c r="AF236" s="69">
        <f t="shared" si="192"/>
        <v>14</v>
      </c>
      <c r="AG236" s="68">
        <f t="shared" si="193"/>
        <v>11</v>
      </c>
      <c r="AH236" s="69">
        <f t="shared" si="194"/>
        <v>5</v>
      </c>
    </row>
    <row r="237" spans="1:34" ht="15">
      <c r="A237" s="56" t="s">
        <v>40</v>
      </c>
      <c r="B237" s="88" t="str">
        <f>IF(B229&gt;"",B229,"")</f>
        <v>Esa Kallio</v>
      </c>
      <c r="C237" s="88" t="str">
        <f>IF(B230&gt;"",B230,"")</f>
        <v>Ville Purma</v>
      </c>
      <c r="D237" s="79"/>
      <c r="E237" s="57"/>
      <c r="F237" s="190">
        <v>-5</v>
      </c>
      <c r="G237" s="191"/>
      <c r="H237" s="190">
        <v>8</v>
      </c>
      <c r="I237" s="191"/>
      <c r="J237" s="190">
        <v>-3</v>
      </c>
      <c r="K237" s="191"/>
      <c r="L237" s="190">
        <v>9</v>
      </c>
      <c r="M237" s="191"/>
      <c r="N237" s="190">
        <v>-9</v>
      </c>
      <c r="O237" s="191"/>
      <c r="P237" s="58">
        <f t="shared" si="181"/>
        <v>2</v>
      </c>
      <c r="Q237" s="59">
        <f t="shared" si="182"/>
        <v>3</v>
      </c>
      <c r="R237" s="112"/>
      <c r="S237" s="67"/>
      <c r="T237" s="61">
        <f t="shared" si="183"/>
        <v>39</v>
      </c>
      <c r="U237" s="62">
        <f t="shared" si="183"/>
        <v>50</v>
      </c>
      <c r="V237" s="63">
        <f t="shared" si="184"/>
        <v>-11</v>
      </c>
      <c r="Y237" s="68">
        <f t="shared" si="185"/>
        <v>5</v>
      </c>
      <c r="Z237" s="69">
        <f t="shared" si="186"/>
        <v>11</v>
      </c>
      <c r="AA237" s="68">
        <f t="shared" si="187"/>
        <v>11</v>
      </c>
      <c r="AB237" s="69">
        <f t="shared" si="188"/>
        <v>8</v>
      </c>
      <c r="AC237" s="68">
        <f t="shared" si="189"/>
        <v>3</v>
      </c>
      <c r="AD237" s="69">
        <f t="shared" si="190"/>
        <v>11</v>
      </c>
      <c r="AE237" s="68">
        <f t="shared" si="191"/>
        <v>11</v>
      </c>
      <c r="AF237" s="69">
        <f t="shared" si="192"/>
        <v>9</v>
      </c>
      <c r="AG237" s="68">
        <f t="shared" si="193"/>
        <v>9</v>
      </c>
      <c r="AH237" s="69">
        <f t="shared" si="194"/>
        <v>11</v>
      </c>
    </row>
    <row r="238" spans="1:34" ht="15">
      <c r="A238" s="56" t="s">
        <v>41</v>
      </c>
      <c r="B238" s="88" t="str">
        <f>IF(B228&gt;"",B228,"")</f>
        <v>Leo Kivelä</v>
      </c>
      <c r="C238" s="88" t="str">
        <f>IF(B229&gt;"",B229,"")</f>
        <v>Esa Kallio</v>
      </c>
      <c r="D238" s="80"/>
      <c r="E238" s="57"/>
      <c r="F238" s="183">
        <v>-7</v>
      </c>
      <c r="G238" s="184"/>
      <c r="H238" s="183">
        <v>-11</v>
      </c>
      <c r="I238" s="184"/>
      <c r="J238" s="187">
        <v>9</v>
      </c>
      <c r="K238" s="184"/>
      <c r="L238" s="183">
        <v>6</v>
      </c>
      <c r="M238" s="184"/>
      <c r="N238" s="183">
        <v>-6</v>
      </c>
      <c r="O238" s="184"/>
      <c r="P238" s="58">
        <f t="shared" si="181"/>
        <v>2</v>
      </c>
      <c r="Q238" s="59">
        <f t="shared" si="182"/>
        <v>3</v>
      </c>
      <c r="R238" s="112"/>
      <c r="S238" s="67"/>
      <c r="T238" s="61">
        <f t="shared" si="183"/>
        <v>46</v>
      </c>
      <c r="U238" s="62">
        <f t="shared" si="183"/>
        <v>50</v>
      </c>
      <c r="V238" s="63">
        <f t="shared" si="184"/>
        <v>-4</v>
      </c>
      <c r="Y238" s="68">
        <f t="shared" si="185"/>
        <v>7</v>
      </c>
      <c r="Z238" s="69">
        <f t="shared" si="186"/>
        <v>11</v>
      </c>
      <c r="AA238" s="68">
        <f t="shared" si="187"/>
        <v>11</v>
      </c>
      <c r="AB238" s="69">
        <f t="shared" si="188"/>
        <v>13</v>
      </c>
      <c r="AC238" s="68">
        <f t="shared" si="189"/>
        <v>11</v>
      </c>
      <c r="AD238" s="69">
        <f t="shared" si="190"/>
        <v>9</v>
      </c>
      <c r="AE238" s="68">
        <f t="shared" si="191"/>
        <v>11</v>
      </c>
      <c r="AF238" s="69">
        <f t="shared" si="192"/>
        <v>6</v>
      </c>
      <c r="AG238" s="68">
        <f t="shared" si="193"/>
        <v>6</v>
      </c>
      <c r="AH238" s="69">
        <f t="shared" si="194"/>
        <v>11</v>
      </c>
    </row>
    <row r="239" spans="1:34" ht="15.75" thickBot="1">
      <c r="A239" s="70" t="s">
        <v>42</v>
      </c>
      <c r="B239" s="90" t="str">
        <f>IF(B230&gt;"",B230,"")</f>
        <v>Ville Purma</v>
      </c>
      <c r="C239" s="90" t="str">
        <f>IF(B231&gt;"",B231,"")</f>
        <v>Sami Pyykkö</v>
      </c>
      <c r="D239" s="81"/>
      <c r="E239" s="71"/>
      <c r="F239" s="185">
        <v>-6</v>
      </c>
      <c r="G239" s="186"/>
      <c r="H239" s="185">
        <v>-9</v>
      </c>
      <c r="I239" s="186"/>
      <c r="J239" s="185">
        <v>8</v>
      </c>
      <c r="K239" s="186"/>
      <c r="L239" s="185">
        <v>9</v>
      </c>
      <c r="M239" s="186"/>
      <c r="N239" s="185">
        <v>-10</v>
      </c>
      <c r="O239" s="186"/>
      <c r="P239" s="72">
        <f t="shared" si="181"/>
        <v>2</v>
      </c>
      <c r="Q239" s="73">
        <f t="shared" si="182"/>
        <v>3</v>
      </c>
      <c r="R239" s="111"/>
      <c r="S239" s="16"/>
      <c r="T239" s="61">
        <f t="shared" si="183"/>
        <v>47</v>
      </c>
      <c r="U239" s="62">
        <f t="shared" si="183"/>
        <v>51</v>
      </c>
      <c r="V239" s="63">
        <f t="shared" si="184"/>
        <v>-4</v>
      </c>
      <c r="Y239" s="75">
        <f t="shared" si="185"/>
        <v>6</v>
      </c>
      <c r="Z239" s="76">
        <f t="shared" si="186"/>
        <v>11</v>
      </c>
      <c r="AA239" s="75">
        <f t="shared" si="187"/>
        <v>9</v>
      </c>
      <c r="AB239" s="76">
        <f t="shared" si="188"/>
        <v>11</v>
      </c>
      <c r="AC239" s="75">
        <f t="shared" si="189"/>
        <v>11</v>
      </c>
      <c r="AD239" s="76">
        <f t="shared" si="190"/>
        <v>8</v>
      </c>
      <c r="AE239" s="75">
        <f t="shared" si="191"/>
        <v>11</v>
      </c>
      <c r="AF239" s="76">
        <f t="shared" si="192"/>
        <v>9</v>
      </c>
      <c r="AG239" s="75">
        <f t="shared" si="193"/>
        <v>10</v>
      </c>
      <c r="AH239" s="76">
        <f t="shared" si="194"/>
        <v>12</v>
      </c>
    </row>
    <row r="240" ht="15" thickTop="1"/>
  </sheetData>
  <sheetProtection/>
  <mergeCells count="795">
    <mergeCell ref="J1:M1"/>
    <mergeCell ref="P1:S1"/>
    <mergeCell ref="D2:F2"/>
    <mergeCell ref="G2:I2"/>
    <mergeCell ref="J2:M2"/>
    <mergeCell ref="P2:S2"/>
    <mergeCell ref="D3:E3"/>
    <mergeCell ref="F3:G3"/>
    <mergeCell ref="H3:I3"/>
    <mergeCell ref="J3:K3"/>
    <mergeCell ref="L3:M3"/>
    <mergeCell ref="R3:S3"/>
    <mergeCell ref="T3:U3"/>
    <mergeCell ref="R4:S4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J17:M17"/>
    <mergeCell ref="P17:S17"/>
    <mergeCell ref="D18:F18"/>
    <mergeCell ref="G18:I18"/>
    <mergeCell ref="J18:M18"/>
    <mergeCell ref="P18:S18"/>
    <mergeCell ref="D19:E19"/>
    <mergeCell ref="F19:G19"/>
    <mergeCell ref="H19:I19"/>
    <mergeCell ref="J19:K19"/>
    <mergeCell ref="L19:M19"/>
    <mergeCell ref="R19:S19"/>
    <mergeCell ref="T19:U19"/>
    <mergeCell ref="R20:S20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J33:M33"/>
    <mergeCell ref="P33:S33"/>
    <mergeCell ref="D34:F34"/>
    <mergeCell ref="G34:I34"/>
    <mergeCell ref="J34:M34"/>
    <mergeCell ref="P34:S34"/>
    <mergeCell ref="D35:E35"/>
    <mergeCell ref="F35:G35"/>
    <mergeCell ref="H35:I35"/>
    <mergeCell ref="J35:K35"/>
    <mergeCell ref="L35:M35"/>
    <mergeCell ref="R35:S35"/>
    <mergeCell ref="T35:U35"/>
    <mergeCell ref="R36:S36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J49:M49"/>
    <mergeCell ref="P49:S49"/>
    <mergeCell ref="D50:F50"/>
    <mergeCell ref="G50:I50"/>
    <mergeCell ref="J50:M50"/>
    <mergeCell ref="P50:S50"/>
    <mergeCell ref="D51:E51"/>
    <mergeCell ref="F51:G51"/>
    <mergeCell ref="H51:I51"/>
    <mergeCell ref="J51:K51"/>
    <mergeCell ref="L51:M51"/>
    <mergeCell ref="R51:S51"/>
    <mergeCell ref="T51:U51"/>
    <mergeCell ref="R52:S52"/>
    <mergeCell ref="R53:S53"/>
    <mergeCell ref="R54:S54"/>
    <mergeCell ref="R55:S55"/>
    <mergeCell ref="F57:G57"/>
    <mergeCell ref="H57:I57"/>
    <mergeCell ref="J57:K57"/>
    <mergeCell ref="L57:M57"/>
    <mergeCell ref="N57:O57"/>
    <mergeCell ref="P57:Q57"/>
    <mergeCell ref="N58:O58"/>
    <mergeCell ref="F59:G59"/>
    <mergeCell ref="H59:I59"/>
    <mergeCell ref="J59:K59"/>
    <mergeCell ref="L59:M59"/>
    <mergeCell ref="N59:O59"/>
    <mergeCell ref="F58:G58"/>
    <mergeCell ref="H58:I58"/>
    <mergeCell ref="J58:K58"/>
    <mergeCell ref="L58:M58"/>
    <mergeCell ref="N60:O60"/>
    <mergeCell ref="F61:G61"/>
    <mergeCell ref="H61:I61"/>
    <mergeCell ref="J61:K61"/>
    <mergeCell ref="L61:M61"/>
    <mergeCell ref="N61:O61"/>
    <mergeCell ref="F60:G60"/>
    <mergeCell ref="H60:I60"/>
    <mergeCell ref="J60:K60"/>
    <mergeCell ref="L60:M60"/>
    <mergeCell ref="N62:O62"/>
    <mergeCell ref="F63:G63"/>
    <mergeCell ref="H63:I63"/>
    <mergeCell ref="J63:K63"/>
    <mergeCell ref="L63:M63"/>
    <mergeCell ref="N63:O63"/>
    <mergeCell ref="F62:G62"/>
    <mergeCell ref="H62:I62"/>
    <mergeCell ref="J62:K62"/>
    <mergeCell ref="L62:M62"/>
    <mergeCell ref="J65:M65"/>
    <mergeCell ref="P65:S65"/>
    <mergeCell ref="D66:F66"/>
    <mergeCell ref="G66:I66"/>
    <mergeCell ref="J66:M66"/>
    <mergeCell ref="P66:S66"/>
    <mergeCell ref="D67:E67"/>
    <mergeCell ref="F67:G67"/>
    <mergeCell ref="H67:I67"/>
    <mergeCell ref="J67:K67"/>
    <mergeCell ref="L67:M67"/>
    <mergeCell ref="R67:S67"/>
    <mergeCell ref="T67:U67"/>
    <mergeCell ref="R68:S68"/>
    <mergeCell ref="R69:S69"/>
    <mergeCell ref="R70:S70"/>
    <mergeCell ref="R71:S71"/>
    <mergeCell ref="F73:G73"/>
    <mergeCell ref="H73:I73"/>
    <mergeCell ref="J73:K73"/>
    <mergeCell ref="L73:M73"/>
    <mergeCell ref="N73:O73"/>
    <mergeCell ref="P73:Q73"/>
    <mergeCell ref="N74:O74"/>
    <mergeCell ref="F75:G75"/>
    <mergeCell ref="H75:I75"/>
    <mergeCell ref="J75:K75"/>
    <mergeCell ref="L75:M75"/>
    <mergeCell ref="N75:O75"/>
    <mergeCell ref="F74:G74"/>
    <mergeCell ref="H74:I74"/>
    <mergeCell ref="J74:K74"/>
    <mergeCell ref="L74:M74"/>
    <mergeCell ref="N76:O76"/>
    <mergeCell ref="F77:G77"/>
    <mergeCell ref="H77:I77"/>
    <mergeCell ref="J77:K77"/>
    <mergeCell ref="L77:M77"/>
    <mergeCell ref="N77:O77"/>
    <mergeCell ref="F76:G76"/>
    <mergeCell ref="H76:I76"/>
    <mergeCell ref="J76:K76"/>
    <mergeCell ref="L76:M76"/>
    <mergeCell ref="N78:O78"/>
    <mergeCell ref="F79:G79"/>
    <mergeCell ref="H79:I79"/>
    <mergeCell ref="J79:K79"/>
    <mergeCell ref="L79:M79"/>
    <mergeCell ref="N79:O79"/>
    <mergeCell ref="F78:G78"/>
    <mergeCell ref="H78:I78"/>
    <mergeCell ref="J78:K78"/>
    <mergeCell ref="L78:M78"/>
    <mergeCell ref="J81:M81"/>
    <mergeCell ref="P81:S81"/>
    <mergeCell ref="D82:F82"/>
    <mergeCell ref="G82:I82"/>
    <mergeCell ref="J82:M82"/>
    <mergeCell ref="P82:S82"/>
    <mergeCell ref="D83:E83"/>
    <mergeCell ref="F83:G83"/>
    <mergeCell ref="H83:I83"/>
    <mergeCell ref="J83:K83"/>
    <mergeCell ref="L83:M83"/>
    <mergeCell ref="R83:S83"/>
    <mergeCell ref="T83:U83"/>
    <mergeCell ref="R84:S84"/>
    <mergeCell ref="R85:S85"/>
    <mergeCell ref="R86:S86"/>
    <mergeCell ref="R87:S87"/>
    <mergeCell ref="F89:G89"/>
    <mergeCell ref="H89:I89"/>
    <mergeCell ref="J89:K89"/>
    <mergeCell ref="L89:M89"/>
    <mergeCell ref="N89:O89"/>
    <mergeCell ref="P89:Q89"/>
    <mergeCell ref="N90:O90"/>
    <mergeCell ref="F91:G91"/>
    <mergeCell ref="H91:I91"/>
    <mergeCell ref="J91:K91"/>
    <mergeCell ref="L91:M91"/>
    <mergeCell ref="N91:O91"/>
    <mergeCell ref="F90:G90"/>
    <mergeCell ref="H90:I90"/>
    <mergeCell ref="J90:K90"/>
    <mergeCell ref="L90:M90"/>
    <mergeCell ref="N92:O92"/>
    <mergeCell ref="F93:G93"/>
    <mergeCell ref="H93:I93"/>
    <mergeCell ref="J93:K93"/>
    <mergeCell ref="L93:M93"/>
    <mergeCell ref="N93:O93"/>
    <mergeCell ref="F92:G92"/>
    <mergeCell ref="H92:I92"/>
    <mergeCell ref="J92:K92"/>
    <mergeCell ref="L92:M92"/>
    <mergeCell ref="N94:O94"/>
    <mergeCell ref="F95:G95"/>
    <mergeCell ref="H95:I95"/>
    <mergeCell ref="J95:K95"/>
    <mergeCell ref="L95:M95"/>
    <mergeCell ref="N95:O95"/>
    <mergeCell ref="F94:G94"/>
    <mergeCell ref="H94:I94"/>
    <mergeCell ref="J94:K94"/>
    <mergeCell ref="L94:M94"/>
    <mergeCell ref="J97:M97"/>
    <mergeCell ref="P97:S97"/>
    <mergeCell ref="D98:F98"/>
    <mergeCell ref="G98:I98"/>
    <mergeCell ref="J98:M98"/>
    <mergeCell ref="P98:S98"/>
    <mergeCell ref="D99:E99"/>
    <mergeCell ref="F99:G99"/>
    <mergeCell ref="H99:I99"/>
    <mergeCell ref="J99:K99"/>
    <mergeCell ref="L99:M99"/>
    <mergeCell ref="R99:S99"/>
    <mergeCell ref="T99:U99"/>
    <mergeCell ref="R100:S100"/>
    <mergeCell ref="R101:S101"/>
    <mergeCell ref="R102:S102"/>
    <mergeCell ref="R103:S103"/>
    <mergeCell ref="F105:G105"/>
    <mergeCell ref="H105:I105"/>
    <mergeCell ref="J105:K105"/>
    <mergeCell ref="L105:M105"/>
    <mergeCell ref="N105:O105"/>
    <mergeCell ref="P105:Q105"/>
    <mergeCell ref="N106:O106"/>
    <mergeCell ref="F107:G107"/>
    <mergeCell ref="H107:I107"/>
    <mergeCell ref="J107:K107"/>
    <mergeCell ref="L107:M107"/>
    <mergeCell ref="N107:O107"/>
    <mergeCell ref="F106:G106"/>
    <mergeCell ref="H106:I106"/>
    <mergeCell ref="J106:K106"/>
    <mergeCell ref="L106:M106"/>
    <mergeCell ref="N108:O108"/>
    <mergeCell ref="F109:G109"/>
    <mergeCell ref="H109:I109"/>
    <mergeCell ref="J109:K109"/>
    <mergeCell ref="L109:M109"/>
    <mergeCell ref="N109:O109"/>
    <mergeCell ref="F108:G108"/>
    <mergeCell ref="H108:I108"/>
    <mergeCell ref="J108:K108"/>
    <mergeCell ref="L108:M108"/>
    <mergeCell ref="N110:O110"/>
    <mergeCell ref="F111:G111"/>
    <mergeCell ref="H111:I111"/>
    <mergeCell ref="J111:K111"/>
    <mergeCell ref="L111:M111"/>
    <mergeCell ref="N111:O111"/>
    <mergeCell ref="F110:G110"/>
    <mergeCell ref="H110:I110"/>
    <mergeCell ref="J110:K110"/>
    <mergeCell ref="L110:M110"/>
    <mergeCell ref="J113:M113"/>
    <mergeCell ref="P113:S113"/>
    <mergeCell ref="D114:F114"/>
    <mergeCell ref="G114:I114"/>
    <mergeCell ref="J114:M114"/>
    <mergeCell ref="P114:S114"/>
    <mergeCell ref="D115:E115"/>
    <mergeCell ref="F115:G115"/>
    <mergeCell ref="H115:I115"/>
    <mergeCell ref="J115:K115"/>
    <mergeCell ref="L115:M115"/>
    <mergeCell ref="R115:S115"/>
    <mergeCell ref="T115:U115"/>
    <mergeCell ref="R116:S116"/>
    <mergeCell ref="R117:S117"/>
    <mergeCell ref="R118:S118"/>
    <mergeCell ref="R119:S119"/>
    <mergeCell ref="F121:G121"/>
    <mergeCell ref="H121:I121"/>
    <mergeCell ref="J121:K121"/>
    <mergeCell ref="L121:M121"/>
    <mergeCell ref="N121:O121"/>
    <mergeCell ref="P121:Q121"/>
    <mergeCell ref="N122:O122"/>
    <mergeCell ref="F123:G123"/>
    <mergeCell ref="H123:I123"/>
    <mergeCell ref="J123:K123"/>
    <mergeCell ref="L123:M123"/>
    <mergeCell ref="N123:O123"/>
    <mergeCell ref="F122:G122"/>
    <mergeCell ref="H122:I122"/>
    <mergeCell ref="J122:K122"/>
    <mergeCell ref="L122:M122"/>
    <mergeCell ref="N124:O124"/>
    <mergeCell ref="F125:G125"/>
    <mergeCell ref="H125:I125"/>
    <mergeCell ref="J125:K125"/>
    <mergeCell ref="L125:M125"/>
    <mergeCell ref="N125:O125"/>
    <mergeCell ref="F124:G124"/>
    <mergeCell ref="H124:I124"/>
    <mergeCell ref="J124:K124"/>
    <mergeCell ref="L124:M124"/>
    <mergeCell ref="N126:O126"/>
    <mergeCell ref="F127:G127"/>
    <mergeCell ref="H127:I127"/>
    <mergeCell ref="J127:K127"/>
    <mergeCell ref="L127:M127"/>
    <mergeCell ref="N127:O127"/>
    <mergeCell ref="F126:G126"/>
    <mergeCell ref="H126:I126"/>
    <mergeCell ref="J126:K126"/>
    <mergeCell ref="L126:M126"/>
    <mergeCell ref="J129:M129"/>
    <mergeCell ref="P129:S129"/>
    <mergeCell ref="D130:F130"/>
    <mergeCell ref="G130:I130"/>
    <mergeCell ref="J130:M130"/>
    <mergeCell ref="P130:S130"/>
    <mergeCell ref="D131:E131"/>
    <mergeCell ref="F131:G131"/>
    <mergeCell ref="H131:I131"/>
    <mergeCell ref="J131:K131"/>
    <mergeCell ref="L131:M131"/>
    <mergeCell ref="R131:S131"/>
    <mergeCell ref="T131:U131"/>
    <mergeCell ref="R132:S132"/>
    <mergeCell ref="R133:S133"/>
    <mergeCell ref="R134:S134"/>
    <mergeCell ref="R135:S135"/>
    <mergeCell ref="F137:G137"/>
    <mergeCell ref="H137:I137"/>
    <mergeCell ref="J137:K137"/>
    <mergeCell ref="L137:M137"/>
    <mergeCell ref="N137:O137"/>
    <mergeCell ref="P137:Q137"/>
    <mergeCell ref="N138:O138"/>
    <mergeCell ref="F139:G139"/>
    <mergeCell ref="H139:I139"/>
    <mergeCell ref="J139:K139"/>
    <mergeCell ref="L139:M139"/>
    <mergeCell ref="N139:O139"/>
    <mergeCell ref="F138:G138"/>
    <mergeCell ref="H138:I138"/>
    <mergeCell ref="J138:K138"/>
    <mergeCell ref="L138:M138"/>
    <mergeCell ref="N140:O140"/>
    <mergeCell ref="F141:G141"/>
    <mergeCell ref="H141:I141"/>
    <mergeCell ref="J141:K141"/>
    <mergeCell ref="L141:M141"/>
    <mergeCell ref="N141:O141"/>
    <mergeCell ref="F140:G140"/>
    <mergeCell ref="H140:I140"/>
    <mergeCell ref="J140:K140"/>
    <mergeCell ref="L140:M140"/>
    <mergeCell ref="N142:O142"/>
    <mergeCell ref="F143:G143"/>
    <mergeCell ref="H143:I143"/>
    <mergeCell ref="J143:K143"/>
    <mergeCell ref="L143:M143"/>
    <mergeCell ref="N143:O143"/>
    <mergeCell ref="F142:G142"/>
    <mergeCell ref="H142:I142"/>
    <mergeCell ref="J142:K142"/>
    <mergeCell ref="L142:M142"/>
    <mergeCell ref="J145:M145"/>
    <mergeCell ref="P145:S145"/>
    <mergeCell ref="D146:F146"/>
    <mergeCell ref="G146:I146"/>
    <mergeCell ref="J146:M146"/>
    <mergeCell ref="P146:S146"/>
    <mergeCell ref="D147:E147"/>
    <mergeCell ref="F147:G147"/>
    <mergeCell ref="H147:I147"/>
    <mergeCell ref="J147:K147"/>
    <mergeCell ref="L147:M147"/>
    <mergeCell ref="R147:S147"/>
    <mergeCell ref="T147:U147"/>
    <mergeCell ref="R148:S148"/>
    <mergeCell ref="R149:S149"/>
    <mergeCell ref="R150:S150"/>
    <mergeCell ref="R151:S151"/>
    <mergeCell ref="F153:G153"/>
    <mergeCell ref="H153:I153"/>
    <mergeCell ref="J153:K153"/>
    <mergeCell ref="L153:M153"/>
    <mergeCell ref="N153:O153"/>
    <mergeCell ref="P153:Q153"/>
    <mergeCell ref="N154:O154"/>
    <mergeCell ref="F155:G155"/>
    <mergeCell ref="H155:I155"/>
    <mergeCell ref="J155:K155"/>
    <mergeCell ref="L155:M155"/>
    <mergeCell ref="N155:O155"/>
    <mergeCell ref="F154:G154"/>
    <mergeCell ref="H154:I154"/>
    <mergeCell ref="J154:K154"/>
    <mergeCell ref="L154:M154"/>
    <mergeCell ref="N156:O156"/>
    <mergeCell ref="F157:G157"/>
    <mergeCell ref="H157:I157"/>
    <mergeCell ref="J157:K157"/>
    <mergeCell ref="L157:M157"/>
    <mergeCell ref="N157:O157"/>
    <mergeCell ref="F156:G156"/>
    <mergeCell ref="H156:I156"/>
    <mergeCell ref="J156:K156"/>
    <mergeCell ref="L156:M156"/>
    <mergeCell ref="N158:O158"/>
    <mergeCell ref="F159:G159"/>
    <mergeCell ref="H159:I159"/>
    <mergeCell ref="J159:K159"/>
    <mergeCell ref="L159:M159"/>
    <mergeCell ref="N159:O159"/>
    <mergeCell ref="F158:G158"/>
    <mergeCell ref="H158:I158"/>
    <mergeCell ref="J158:K158"/>
    <mergeCell ref="L158:M158"/>
    <mergeCell ref="J161:M161"/>
    <mergeCell ref="P161:S161"/>
    <mergeCell ref="D162:F162"/>
    <mergeCell ref="G162:I162"/>
    <mergeCell ref="J162:M162"/>
    <mergeCell ref="P162:S162"/>
    <mergeCell ref="D163:E163"/>
    <mergeCell ref="F163:G163"/>
    <mergeCell ref="H163:I163"/>
    <mergeCell ref="J163:K163"/>
    <mergeCell ref="L163:M163"/>
    <mergeCell ref="R163:S163"/>
    <mergeCell ref="T163:U163"/>
    <mergeCell ref="R164:S164"/>
    <mergeCell ref="R165:S165"/>
    <mergeCell ref="R166:S166"/>
    <mergeCell ref="R167:S167"/>
    <mergeCell ref="F169:G169"/>
    <mergeCell ref="H169:I169"/>
    <mergeCell ref="J169:K169"/>
    <mergeCell ref="L169:M169"/>
    <mergeCell ref="N169:O169"/>
    <mergeCell ref="P169:Q169"/>
    <mergeCell ref="N170:O170"/>
    <mergeCell ref="F171:G171"/>
    <mergeCell ref="H171:I171"/>
    <mergeCell ref="J171:K171"/>
    <mergeCell ref="L171:M171"/>
    <mergeCell ref="N171:O171"/>
    <mergeCell ref="F170:G170"/>
    <mergeCell ref="H170:I170"/>
    <mergeCell ref="J170:K170"/>
    <mergeCell ref="L170:M170"/>
    <mergeCell ref="N172:O172"/>
    <mergeCell ref="F173:G173"/>
    <mergeCell ref="H173:I173"/>
    <mergeCell ref="J173:K173"/>
    <mergeCell ref="L173:M173"/>
    <mergeCell ref="N173:O173"/>
    <mergeCell ref="F172:G172"/>
    <mergeCell ref="H172:I172"/>
    <mergeCell ref="J172:K172"/>
    <mergeCell ref="L172:M172"/>
    <mergeCell ref="N174:O174"/>
    <mergeCell ref="F175:G175"/>
    <mergeCell ref="H175:I175"/>
    <mergeCell ref="J175:K175"/>
    <mergeCell ref="L175:M175"/>
    <mergeCell ref="N175:O175"/>
    <mergeCell ref="F174:G174"/>
    <mergeCell ref="H174:I174"/>
    <mergeCell ref="J174:K174"/>
    <mergeCell ref="L174:M174"/>
    <mergeCell ref="J177:M177"/>
    <mergeCell ref="P177:S177"/>
    <mergeCell ref="D178:F178"/>
    <mergeCell ref="G178:I178"/>
    <mergeCell ref="J178:M178"/>
    <mergeCell ref="P178:S178"/>
    <mergeCell ref="D179:E179"/>
    <mergeCell ref="F179:G179"/>
    <mergeCell ref="H179:I179"/>
    <mergeCell ref="J179:K179"/>
    <mergeCell ref="L179:M179"/>
    <mergeCell ref="R179:S179"/>
    <mergeCell ref="T179:U179"/>
    <mergeCell ref="R180:S180"/>
    <mergeCell ref="R181:S181"/>
    <mergeCell ref="R182:S182"/>
    <mergeCell ref="R183:S183"/>
    <mergeCell ref="F185:G185"/>
    <mergeCell ref="H185:I185"/>
    <mergeCell ref="J185:K185"/>
    <mergeCell ref="L185:M185"/>
    <mergeCell ref="N185:O185"/>
    <mergeCell ref="P185:Q185"/>
    <mergeCell ref="N186:O186"/>
    <mergeCell ref="F187:G187"/>
    <mergeCell ref="H187:I187"/>
    <mergeCell ref="J187:K187"/>
    <mergeCell ref="L187:M187"/>
    <mergeCell ref="N187:O187"/>
    <mergeCell ref="F186:G186"/>
    <mergeCell ref="H186:I186"/>
    <mergeCell ref="J186:K186"/>
    <mergeCell ref="L186:M186"/>
    <mergeCell ref="N188:O188"/>
    <mergeCell ref="F189:G189"/>
    <mergeCell ref="H189:I189"/>
    <mergeCell ref="J189:K189"/>
    <mergeCell ref="L189:M189"/>
    <mergeCell ref="N189:O189"/>
    <mergeCell ref="F188:G188"/>
    <mergeCell ref="H188:I188"/>
    <mergeCell ref="J188:K188"/>
    <mergeCell ref="L188:M188"/>
    <mergeCell ref="N190:O190"/>
    <mergeCell ref="F191:G191"/>
    <mergeCell ref="H191:I191"/>
    <mergeCell ref="J191:K191"/>
    <mergeCell ref="L191:M191"/>
    <mergeCell ref="N191:O191"/>
    <mergeCell ref="F190:G190"/>
    <mergeCell ref="H190:I190"/>
    <mergeCell ref="J190:K190"/>
    <mergeCell ref="L190:M190"/>
    <mergeCell ref="J193:M193"/>
    <mergeCell ref="P193:S193"/>
    <mergeCell ref="D194:F194"/>
    <mergeCell ref="G194:I194"/>
    <mergeCell ref="J194:M194"/>
    <mergeCell ref="P194:S194"/>
    <mergeCell ref="D195:E195"/>
    <mergeCell ref="F195:G195"/>
    <mergeCell ref="H195:I195"/>
    <mergeCell ref="J195:K195"/>
    <mergeCell ref="L195:M195"/>
    <mergeCell ref="R195:S195"/>
    <mergeCell ref="T195:U195"/>
    <mergeCell ref="R196:S196"/>
    <mergeCell ref="R197:S197"/>
    <mergeCell ref="R198:S198"/>
    <mergeCell ref="R199:S199"/>
    <mergeCell ref="F201:G201"/>
    <mergeCell ref="H201:I201"/>
    <mergeCell ref="J201:K201"/>
    <mergeCell ref="L201:M201"/>
    <mergeCell ref="N201:O201"/>
    <mergeCell ref="P201:Q201"/>
    <mergeCell ref="N202:O202"/>
    <mergeCell ref="F203:G203"/>
    <mergeCell ref="H203:I203"/>
    <mergeCell ref="J203:K203"/>
    <mergeCell ref="L203:M203"/>
    <mergeCell ref="N203:O203"/>
    <mergeCell ref="F202:G202"/>
    <mergeCell ref="H202:I202"/>
    <mergeCell ref="J202:K202"/>
    <mergeCell ref="L202:M202"/>
    <mergeCell ref="N204:O204"/>
    <mergeCell ref="F205:G205"/>
    <mergeCell ref="H205:I205"/>
    <mergeCell ref="J205:K205"/>
    <mergeCell ref="L205:M205"/>
    <mergeCell ref="N205:O205"/>
    <mergeCell ref="F204:G204"/>
    <mergeCell ref="H204:I204"/>
    <mergeCell ref="J204:K204"/>
    <mergeCell ref="L204:M204"/>
    <mergeCell ref="N206:O206"/>
    <mergeCell ref="F207:G207"/>
    <mergeCell ref="H207:I207"/>
    <mergeCell ref="J207:K207"/>
    <mergeCell ref="L207:M207"/>
    <mergeCell ref="N207:O207"/>
    <mergeCell ref="F206:G206"/>
    <mergeCell ref="H206:I206"/>
    <mergeCell ref="J206:K206"/>
    <mergeCell ref="L206:M206"/>
    <mergeCell ref="J209:M209"/>
    <mergeCell ref="P209:S209"/>
    <mergeCell ref="D210:F210"/>
    <mergeCell ref="G210:I210"/>
    <mergeCell ref="J210:M210"/>
    <mergeCell ref="P210:S210"/>
    <mergeCell ref="D211:E211"/>
    <mergeCell ref="F211:G211"/>
    <mergeCell ref="H211:I211"/>
    <mergeCell ref="J211:K211"/>
    <mergeCell ref="L211:M211"/>
    <mergeCell ref="R211:S211"/>
    <mergeCell ref="T211:U211"/>
    <mergeCell ref="R212:S212"/>
    <mergeCell ref="R213:S213"/>
    <mergeCell ref="R214:S214"/>
    <mergeCell ref="R215:S215"/>
    <mergeCell ref="F217:G217"/>
    <mergeCell ref="H217:I217"/>
    <mergeCell ref="J217:K217"/>
    <mergeCell ref="L217:M217"/>
    <mergeCell ref="N217:O217"/>
    <mergeCell ref="P217:Q217"/>
    <mergeCell ref="N218:O218"/>
    <mergeCell ref="F219:G219"/>
    <mergeCell ref="H219:I219"/>
    <mergeCell ref="J219:K219"/>
    <mergeCell ref="L219:M219"/>
    <mergeCell ref="N219:O219"/>
    <mergeCell ref="F218:G218"/>
    <mergeCell ref="H218:I218"/>
    <mergeCell ref="J218:K218"/>
    <mergeCell ref="L218:M218"/>
    <mergeCell ref="N220:O220"/>
    <mergeCell ref="F221:G221"/>
    <mergeCell ref="H221:I221"/>
    <mergeCell ref="J221:K221"/>
    <mergeCell ref="L221:M221"/>
    <mergeCell ref="N221:O221"/>
    <mergeCell ref="F220:G220"/>
    <mergeCell ref="H220:I220"/>
    <mergeCell ref="J220:K220"/>
    <mergeCell ref="L220:M220"/>
    <mergeCell ref="N222:O222"/>
    <mergeCell ref="F223:G223"/>
    <mergeCell ref="H223:I223"/>
    <mergeCell ref="J223:K223"/>
    <mergeCell ref="L223:M223"/>
    <mergeCell ref="N223:O223"/>
    <mergeCell ref="F222:G222"/>
    <mergeCell ref="H222:I222"/>
    <mergeCell ref="J222:K222"/>
    <mergeCell ref="L222:M222"/>
    <mergeCell ref="J225:M225"/>
    <mergeCell ref="P225:S225"/>
    <mergeCell ref="D226:F226"/>
    <mergeCell ref="G226:I226"/>
    <mergeCell ref="J226:M226"/>
    <mergeCell ref="P226:S226"/>
    <mergeCell ref="D227:E227"/>
    <mergeCell ref="F227:G227"/>
    <mergeCell ref="H227:I227"/>
    <mergeCell ref="J227:K227"/>
    <mergeCell ref="L227:M227"/>
    <mergeCell ref="R227:S227"/>
    <mergeCell ref="T227:U227"/>
    <mergeCell ref="R228:S228"/>
    <mergeCell ref="R229:S229"/>
    <mergeCell ref="R230:S230"/>
    <mergeCell ref="R231:S231"/>
    <mergeCell ref="F233:G233"/>
    <mergeCell ref="H233:I233"/>
    <mergeCell ref="J233:K233"/>
    <mergeCell ref="L233:M233"/>
    <mergeCell ref="N233:O233"/>
    <mergeCell ref="P233:Q233"/>
    <mergeCell ref="N234:O234"/>
    <mergeCell ref="F235:G235"/>
    <mergeCell ref="H235:I235"/>
    <mergeCell ref="J235:K235"/>
    <mergeCell ref="L235:M235"/>
    <mergeCell ref="N235:O235"/>
    <mergeCell ref="F234:G234"/>
    <mergeCell ref="H234:I234"/>
    <mergeCell ref="J234:K234"/>
    <mergeCell ref="L234:M234"/>
    <mergeCell ref="N236:O236"/>
    <mergeCell ref="F237:G237"/>
    <mergeCell ref="H237:I237"/>
    <mergeCell ref="J237:K237"/>
    <mergeCell ref="L237:M237"/>
    <mergeCell ref="N237:O237"/>
    <mergeCell ref="F236:G236"/>
    <mergeCell ref="H236:I236"/>
    <mergeCell ref="J236:K236"/>
    <mergeCell ref="L236:M236"/>
    <mergeCell ref="N238:O238"/>
    <mergeCell ref="F239:G239"/>
    <mergeCell ref="H239:I239"/>
    <mergeCell ref="J239:K239"/>
    <mergeCell ref="L239:M239"/>
    <mergeCell ref="N239:O239"/>
    <mergeCell ref="F238:G238"/>
    <mergeCell ref="H238:I238"/>
    <mergeCell ref="J238:K238"/>
    <mergeCell ref="L238:M238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28">
      <selection activeCell="B50" sqref="B50"/>
    </sheetView>
  </sheetViews>
  <sheetFormatPr defaultColWidth="7.21484375" defaultRowHeight="15"/>
  <cols>
    <col min="1" max="1" width="7.3359375" style="100" customWidth="1"/>
    <col min="2" max="3" width="7.21484375" style="100" customWidth="1"/>
    <col min="4" max="4" width="6.77734375" style="100" customWidth="1"/>
    <col min="5" max="5" width="7.4453125" style="100" customWidth="1"/>
    <col min="6" max="7" width="7.21484375" style="100" customWidth="1"/>
    <col min="8" max="8" width="6.21484375" style="100" customWidth="1"/>
    <col min="9" max="10" width="6.77734375" style="100" customWidth="1"/>
    <col min="11" max="11" width="7.6640625" style="100" customWidth="1"/>
    <col min="12" max="12" width="7.3359375" style="100" customWidth="1"/>
    <col min="13" max="16384" width="7.21484375" style="100" customWidth="1"/>
  </cols>
  <sheetData>
    <row r="1" spans="1:13" ht="12.75">
      <c r="A1" s="101" t="s">
        <v>304</v>
      </c>
      <c r="B1" s="101" t="s">
        <v>88</v>
      </c>
      <c r="C1" s="101" t="s">
        <v>89</v>
      </c>
      <c r="D1" s="101" t="s">
        <v>90</v>
      </c>
      <c r="E1" s="101" t="s">
        <v>91</v>
      </c>
      <c r="F1" s="101" t="s">
        <v>92</v>
      </c>
      <c r="G1" s="101" t="s">
        <v>93</v>
      </c>
      <c r="H1" s="101" t="s">
        <v>94</v>
      </c>
      <c r="I1" s="101" t="s">
        <v>95</v>
      </c>
      <c r="J1" s="101" t="s">
        <v>96</v>
      </c>
      <c r="K1" s="101" t="s">
        <v>97</v>
      </c>
      <c r="L1" s="101" t="s">
        <v>98</v>
      </c>
      <c r="M1" s="101" t="s">
        <v>99</v>
      </c>
    </row>
    <row r="2" spans="1:11" ht="12.75">
      <c r="A2" s="102">
        <v>0.375</v>
      </c>
      <c r="B2" s="100" t="s">
        <v>100</v>
      </c>
      <c r="C2" s="100" t="s">
        <v>101</v>
      </c>
      <c r="D2" s="100" t="s">
        <v>59</v>
      </c>
      <c r="E2" s="100" t="s">
        <v>60</v>
      </c>
      <c r="F2" s="100" t="s">
        <v>61</v>
      </c>
      <c r="G2" s="100" t="s">
        <v>62</v>
      </c>
      <c r="H2" s="100" t="s">
        <v>63</v>
      </c>
      <c r="I2" s="100" t="s">
        <v>64</v>
      </c>
      <c r="J2" s="100" t="s">
        <v>65</v>
      </c>
      <c r="K2" s="100" t="s">
        <v>102</v>
      </c>
    </row>
    <row r="3" spans="1:11" ht="12.75">
      <c r="A3" s="102">
        <v>0.3888888888888889</v>
      </c>
      <c r="B3" s="100" t="s">
        <v>103</v>
      </c>
      <c r="C3" s="100" t="s">
        <v>104</v>
      </c>
      <c r="K3" s="100" t="s">
        <v>105</v>
      </c>
    </row>
    <row r="4" spans="1:11" ht="12.75">
      <c r="A4" s="102">
        <v>0.40277777777777773</v>
      </c>
      <c r="B4" s="100" t="s">
        <v>106</v>
      </c>
      <c r="C4" s="103" t="s">
        <v>107</v>
      </c>
      <c r="K4" s="100" t="s">
        <v>108</v>
      </c>
    </row>
    <row r="5" spans="1:13" ht="12.75">
      <c r="A5" s="102">
        <v>0.4166666666666667</v>
      </c>
      <c r="C5" s="103" t="s">
        <v>109</v>
      </c>
      <c r="K5" s="100" t="s">
        <v>110</v>
      </c>
      <c r="L5" s="104" t="s">
        <v>163</v>
      </c>
      <c r="M5" s="104" t="s">
        <v>164</v>
      </c>
    </row>
    <row r="6" spans="1:13" ht="12.75">
      <c r="A6" s="102">
        <v>0.43402777777777773</v>
      </c>
      <c r="C6" s="103" t="s">
        <v>111</v>
      </c>
      <c r="K6" s="100" t="s">
        <v>112</v>
      </c>
      <c r="L6" s="104" t="s">
        <v>165</v>
      </c>
      <c r="M6" s="104" t="s">
        <v>166</v>
      </c>
    </row>
    <row r="7" spans="1:13" ht="12.75">
      <c r="A7" s="102">
        <v>0.4513888888888889</v>
      </c>
      <c r="C7" s="103" t="s">
        <v>113</v>
      </c>
      <c r="K7" s="100" t="s">
        <v>114</v>
      </c>
      <c r="L7" s="104" t="s">
        <v>167</v>
      </c>
      <c r="M7" s="104" t="s">
        <v>168</v>
      </c>
    </row>
    <row r="8" ht="12.75">
      <c r="A8" s="101"/>
    </row>
    <row r="9" spans="1:13" ht="12.75">
      <c r="A9" s="102">
        <v>0.46875</v>
      </c>
      <c r="B9" s="100" t="s">
        <v>115</v>
      </c>
      <c r="C9" s="100" t="s">
        <v>116</v>
      </c>
      <c r="D9" s="100" t="s">
        <v>117</v>
      </c>
      <c r="E9" s="100" t="s">
        <v>118</v>
      </c>
      <c r="F9" s="100" t="s">
        <v>119</v>
      </c>
      <c r="G9" s="104" t="s">
        <v>120</v>
      </c>
      <c r="H9" s="104" t="s">
        <v>121</v>
      </c>
      <c r="I9" s="104" t="s">
        <v>122</v>
      </c>
      <c r="J9" s="104" t="s">
        <v>131</v>
      </c>
      <c r="K9" s="104" t="s">
        <v>123</v>
      </c>
      <c r="L9" s="104" t="s">
        <v>132</v>
      </c>
      <c r="M9" s="165">
        <v>0.46875</v>
      </c>
    </row>
    <row r="10" spans="1:13" ht="12.75">
      <c r="A10" s="102">
        <v>0.4826388888888889</v>
      </c>
      <c r="B10" s="100" t="s">
        <v>124</v>
      </c>
      <c r="C10" s="100" t="s">
        <v>125</v>
      </c>
      <c r="D10" s="100" t="s">
        <v>126</v>
      </c>
      <c r="E10" s="100" t="s">
        <v>127</v>
      </c>
      <c r="F10" s="100" t="s">
        <v>128</v>
      </c>
      <c r="G10" s="104" t="s">
        <v>129</v>
      </c>
      <c r="H10" s="104" t="s">
        <v>130</v>
      </c>
      <c r="I10" s="104" t="s">
        <v>140</v>
      </c>
      <c r="J10" s="104" t="s">
        <v>147</v>
      </c>
      <c r="K10" s="104" t="s">
        <v>141</v>
      </c>
      <c r="L10" s="104" t="s">
        <v>148</v>
      </c>
      <c r="M10" s="165">
        <v>0.4895833333333333</v>
      </c>
    </row>
    <row r="11" spans="1:13" ht="12.75">
      <c r="A11" s="102">
        <v>0.49652777777777773</v>
      </c>
      <c r="B11" s="100" t="s">
        <v>133</v>
      </c>
      <c r="C11" s="100" t="s">
        <v>134</v>
      </c>
      <c r="D11" s="100" t="s">
        <v>135</v>
      </c>
      <c r="E11" s="100" t="s">
        <v>136</v>
      </c>
      <c r="F11" s="100" t="s">
        <v>137</v>
      </c>
      <c r="G11" s="104" t="s">
        <v>138</v>
      </c>
      <c r="H11" s="104" t="s">
        <v>139</v>
      </c>
      <c r="I11" s="104" t="s">
        <v>158</v>
      </c>
      <c r="J11" s="104" t="s">
        <v>161</v>
      </c>
      <c r="K11" s="104" t="s">
        <v>159</v>
      </c>
      <c r="L11" s="104" t="s">
        <v>162</v>
      </c>
      <c r="M11" s="165">
        <v>0.5104166666666666</v>
      </c>
    </row>
    <row r="12" spans="1:11" ht="12.75">
      <c r="A12" s="102">
        <v>0.5104166666666666</v>
      </c>
      <c r="B12" s="100" t="s">
        <v>142</v>
      </c>
      <c r="C12" s="100" t="s">
        <v>143</v>
      </c>
      <c r="D12" s="100" t="s">
        <v>144</v>
      </c>
      <c r="E12" s="100" t="s">
        <v>145</v>
      </c>
      <c r="F12" s="100" t="s">
        <v>146</v>
      </c>
      <c r="H12" s="104"/>
      <c r="K12" s="104"/>
    </row>
    <row r="13" spans="1:11" ht="12.75">
      <c r="A13" s="102">
        <v>0.5277777777777778</v>
      </c>
      <c r="B13" s="100" t="s">
        <v>149</v>
      </c>
      <c r="C13" s="100" t="s">
        <v>150</v>
      </c>
      <c r="D13" s="100" t="s">
        <v>151</v>
      </c>
      <c r="E13" s="100" t="s">
        <v>153</v>
      </c>
      <c r="F13" s="100" t="s">
        <v>154</v>
      </c>
      <c r="G13" s="100" t="s">
        <v>155</v>
      </c>
      <c r="H13" s="100" t="s">
        <v>156</v>
      </c>
      <c r="I13" s="105" t="s">
        <v>152</v>
      </c>
      <c r="J13" s="105" t="s">
        <v>157</v>
      </c>
      <c r="K13" s="105" t="s">
        <v>160</v>
      </c>
    </row>
    <row r="14" ht="12.75">
      <c r="A14" s="102"/>
    </row>
    <row r="15" spans="1:11" ht="12.75">
      <c r="A15" s="106" t="s">
        <v>169</v>
      </c>
      <c r="K15" s="102"/>
    </row>
    <row r="16" ht="12.75">
      <c r="K16" s="102"/>
    </row>
    <row r="17" spans="1:11" ht="12.75">
      <c r="A17" s="102">
        <v>0.5520833333333334</v>
      </c>
      <c r="B17" s="105" t="s">
        <v>262</v>
      </c>
      <c r="I17" s="102"/>
      <c r="K17" s="102"/>
    </row>
    <row r="18" spans="1:9" ht="12.75">
      <c r="A18" s="102">
        <v>0.5833333333333334</v>
      </c>
      <c r="B18" s="105" t="s">
        <v>262</v>
      </c>
      <c r="I18" s="102"/>
    </row>
    <row r="19" ht="12.75">
      <c r="I19" s="102"/>
    </row>
    <row r="20" spans="1:12" ht="12.75">
      <c r="A20" s="102">
        <v>0.6145833333333334</v>
      </c>
      <c r="B20" s="100" t="s">
        <v>170</v>
      </c>
      <c r="C20" s="100" t="s">
        <v>171</v>
      </c>
      <c r="D20" s="100" t="s">
        <v>172</v>
      </c>
      <c r="E20" s="100" t="s">
        <v>173</v>
      </c>
      <c r="F20" s="100" t="s">
        <v>174</v>
      </c>
      <c r="G20" s="100" t="s">
        <v>175</v>
      </c>
      <c r="H20" s="100" t="s">
        <v>176</v>
      </c>
      <c r="I20" s="100" t="s">
        <v>177</v>
      </c>
      <c r="J20" s="100" t="s">
        <v>178</v>
      </c>
      <c r="L20" s="104"/>
    </row>
    <row r="21" spans="1:10" ht="12.75">
      <c r="A21" s="102">
        <v>0.6319444444444444</v>
      </c>
      <c r="B21" s="100" t="s">
        <v>179</v>
      </c>
      <c r="C21" s="100" t="s">
        <v>180</v>
      </c>
      <c r="D21" s="100" t="s">
        <v>181</v>
      </c>
      <c r="E21" s="100" t="s">
        <v>182</v>
      </c>
      <c r="F21" s="100" t="s">
        <v>183</v>
      </c>
      <c r="G21" s="100" t="s">
        <v>184</v>
      </c>
      <c r="H21" s="100" t="s">
        <v>185</v>
      </c>
      <c r="I21" s="100" t="s">
        <v>186</v>
      </c>
      <c r="J21" s="100" t="s">
        <v>187</v>
      </c>
    </row>
    <row r="22" spans="1:10" ht="12.75">
      <c r="A22" s="102">
        <v>0.6493055555555556</v>
      </c>
      <c r="B22" s="100" t="s">
        <v>188</v>
      </c>
      <c r="C22" s="100" t="s">
        <v>189</v>
      </c>
      <c r="D22" s="100" t="s">
        <v>190</v>
      </c>
      <c r="E22" s="100" t="s">
        <v>191</v>
      </c>
      <c r="F22" s="100" t="s">
        <v>192</v>
      </c>
      <c r="G22" s="100" t="s">
        <v>193</v>
      </c>
      <c r="H22" s="100" t="s">
        <v>194</v>
      </c>
      <c r="I22" s="100" t="s">
        <v>195</v>
      </c>
      <c r="J22" s="100" t="s">
        <v>196</v>
      </c>
    </row>
    <row r="23" spans="1:8" ht="12.75">
      <c r="A23" s="102">
        <v>0.6666666666666666</v>
      </c>
      <c r="E23" s="100" t="s">
        <v>197</v>
      </c>
      <c r="F23" s="100" t="s">
        <v>198</v>
      </c>
      <c r="G23" s="100" t="s">
        <v>199</v>
      </c>
      <c r="H23" s="100" t="s">
        <v>200</v>
      </c>
    </row>
    <row r="24" spans="1:9" ht="12.75">
      <c r="A24" s="102">
        <v>0.6840277777777778</v>
      </c>
      <c r="B24" s="100" t="s">
        <v>201</v>
      </c>
      <c r="C24" s="100" t="s">
        <v>202</v>
      </c>
      <c r="D24" s="100" t="s">
        <v>203</v>
      </c>
      <c r="E24" s="100" t="s">
        <v>204</v>
      </c>
      <c r="F24" s="100" t="s">
        <v>205</v>
      </c>
      <c r="G24" s="100" t="s">
        <v>206</v>
      </c>
      <c r="H24" s="100" t="s">
        <v>207</v>
      </c>
      <c r="I24" s="100" t="s">
        <v>208</v>
      </c>
    </row>
    <row r="25" ht="12.75">
      <c r="A25" s="102"/>
    </row>
    <row r="26" spans="1:2" ht="12.75">
      <c r="A26" s="102">
        <v>0.7083333333333334</v>
      </c>
      <c r="B26" s="100" t="s">
        <v>209</v>
      </c>
    </row>
    <row r="27" spans="1:2" ht="12.75">
      <c r="A27" s="102">
        <v>0.7395833333333334</v>
      </c>
      <c r="B27" s="100" t="s">
        <v>210</v>
      </c>
    </row>
    <row r="28" spans="1:2" ht="12.75">
      <c r="A28" s="102">
        <v>0.7604166666666666</v>
      </c>
      <c r="B28" s="100" t="s">
        <v>211</v>
      </c>
    </row>
    <row r="29" spans="1:2" ht="12.75">
      <c r="A29" s="102">
        <v>0.78125</v>
      </c>
      <c r="B29" s="100" t="s">
        <v>212</v>
      </c>
    </row>
    <row r="30" spans="1:2" ht="12.75">
      <c r="A30" s="102">
        <v>0.8020833333333334</v>
      </c>
      <c r="B30" s="100" t="s">
        <v>213</v>
      </c>
    </row>
    <row r="31" spans="1:2" ht="12.75">
      <c r="A31" s="102">
        <v>0.8229166666666666</v>
      </c>
      <c r="B31" s="100" t="s">
        <v>214</v>
      </c>
    </row>
    <row r="33" spans="1:5" ht="12.75">
      <c r="A33" s="176" t="s">
        <v>392</v>
      </c>
      <c r="B33" s="1"/>
      <c r="C33" s="1" t="s">
        <v>378</v>
      </c>
      <c r="D33" s="1"/>
      <c r="E33" s="1"/>
    </row>
    <row r="35" spans="1:5" ht="12.75">
      <c r="A35" s="110">
        <v>0.375</v>
      </c>
      <c r="B35" s="1" t="s">
        <v>382</v>
      </c>
      <c r="C35" s="1"/>
      <c r="D35" s="1"/>
      <c r="E35" s="1"/>
    </row>
    <row r="36" spans="1:5" ht="12.75">
      <c r="A36" s="110">
        <v>0.3958333333333333</v>
      </c>
      <c r="B36" s="1" t="s">
        <v>379</v>
      </c>
      <c r="C36" s="1" t="s">
        <v>380</v>
      </c>
      <c r="D36" s="1" t="s">
        <v>381</v>
      </c>
      <c r="E36" s="1" t="s">
        <v>381</v>
      </c>
    </row>
    <row r="37" spans="1:8" ht="12.75">
      <c r="A37" s="110">
        <v>0.4270833333333333</v>
      </c>
      <c r="B37" s="1" t="s">
        <v>383</v>
      </c>
      <c r="C37" s="1" t="s">
        <v>383</v>
      </c>
      <c r="D37" s="1" t="s">
        <v>384</v>
      </c>
      <c r="E37" s="1" t="s">
        <v>384</v>
      </c>
      <c r="H37" s="107"/>
    </row>
    <row r="38" spans="1:5" ht="12.75">
      <c r="A38" s="110">
        <v>0.4583333333333333</v>
      </c>
      <c r="B38" s="1" t="s">
        <v>383</v>
      </c>
      <c r="C38" s="1" t="s">
        <v>383</v>
      </c>
      <c r="D38" s="1" t="s">
        <v>384</v>
      </c>
      <c r="E38" s="1" t="s">
        <v>384</v>
      </c>
    </row>
    <row r="39" spans="1:5" ht="12.75">
      <c r="A39" s="110">
        <v>0.4895833333333333</v>
      </c>
      <c r="B39" s="1" t="s">
        <v>386</v>
      </c>
      <c r="C39" s="1" t="s">
        <v>385</v>
      </c>
      <c r="D39" s="1"/>
      <c r="E39" s="1"/>
    </row>
    <row r="40" spans="1:5" ht="12.75">
      <c r="A40" s="110">
        <v>0.5208333333333334</v>
      </c>
      <c r="B40" s="1" t="s">
        <v>386</v>
      </c>
      <c r="C40" s="1" t="s">
        <v>385</v>
      </c>
      <c r="D40" s="1"/>
      <c r="E40" s="1"/>
    </row>
    <row r="41" spans="1:5" ht="12.75">
      <c r="A41" s="110">
        <v>0.5625</v>
      </c>
      <c r="B41" s="1" t="s">
        <v>387</v>
      </c>
      <c r="C41" s="1" t="s">
        <v>393</v>
      </c>
      <c r="D41" s="1"/>
      <c r="E41" s="1"/>
    </row>
    <row r="43" spans="1:5" ht="12.75">
      <c r="A43" s="1"/>
      <c r="B43" s="1"/>
      <c r="C43" s="1" t="s">
        <v>391</v>
      </c>
      <c r="D43" s="1"/>
      <c r="E43" s="1"/>
    </row>
    <row r="44" spans="1:5" ht="12.75">
      <c r="A44" s="110">
        <v>0.6041666666666666</v>
      </c>
      <c r="B44" s="1" t="s">
        <v>388</v>
      </c>
      <c r="D44" s="1"/>
      <c r="E44" s="1"/>
    </row>
    <row r="45" spans="1:5" ht="12.75">
      <c r="A45" s="110">
        <v>0.6354166666666666</v>
      </c>
      <c r="B45" s="1" t="s">
        <v>389</v>
      </c>
      <c r="C45" s="1"/>
      <c r="D45" s="1"/>
      <c r="E45" s="1"/>
    </row>
    <row r="47" ht="12.75">
      <c r="B47" s="105" t="s">
        <v>394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zoomScale="75" zoomScaleNormal="75" zoomScalePageLayoutView="0" workbookViewId="0" topLeftCell="A10">
      <selection activeCell="H31" sqref="H31"/>
    </sheetView>
  </sheetViews>
  <sheetFormatPr defaultColWidth="7.4453125" defaultRowHeight="19.5" customHeight="1"/>
  <cols>
    <col min="1" max="1" width="4.3359375" style="113" customWidth="1"/>
    <col min="2" max="2" width="4.21484375" style="131" customWidth="1"/>
    <col min="3" max="3" width="23.21484375" style="113" customWidth="1"/>
    <col min="4" max="4" width="10.5546875" style="113" customWidth="1"/>
    <col min="5" max="8" width="15.21484375" style="131" customWidth="1"/>
    <col min="9" max="16384" width="7.4453125" style="113" customWidth="1"/>
  </cols>
  <sheetData>
    <row r="1" spans="2:8" ht="19.5" customHeight="1">
      <c r="B1" s="114"/>
      <c r="C1" s="115" t="s">
        <v>305</v>
      </c>
      <c r="D1" s="224" t="s">
        <v>57</v>
      </c>
      <c r="E1" s="225"/>
      <c r="F1" s="114"/>
      <c r="G1" s="114"/>
      <c r="H1" s="114"/>
    </row>
    <row r="2" spans="2:9" ht="19.5" customHeight="1">
      <c r="B2" s="116"/>
      <c r="C2" s="117" t="s">
        <v>4</v>
      </c>
      <c r="D2" s="226" t="s">
        <v>314</v>
      </c>
      <c r="E2" s="227"/>
      <c r="F2" s="118"/>
      <c r="G2" s="118"/>
      <c r="H2" s="118"/>
      <c r="I2" s="119"/>
    </row>
    <row r="3" spans="2:9" ht="19.5" customHeight="1">
      <c r="B3" s="116"/>
      <c r="C3" s="117" t="s">
        <v>306</v>
      </c>
      <c r="D3" s="228" t="s">
        <v>308</v>
      </c>
      <c r="E3" s="229"/>
      <c r="F3" s="120"/>
      <c r="G3" s="120"/>
      <c r="H3" s="120"/>
      <c r="I3" s="119"/>
    </row>
    <row r="4" spans="2:9" ht="24.75" customHeight="1" thickBot="1">
      <c r="B4" s="121"/>
      <c r="C4" s="122"/>
      <c r="D4" s="122"/>
      <c r="E4" s="123"/>
      <c r="F4" s="123"/>
      <c r="G4" s="123"/>
      <c r="H4" s="123"/>
      <c r="I4" s="124"/>
    </row>
    <row r="5" spans="1:10" ht="24.75" customHeight="1">
      <c r="A5" s="125"/>
      <c r="B5" s="126">
        <v>1</v>
      </c>
      <c r="C5" s="127" t="s">
        <v>315</v>
      </c>
      <c r="D5" s="128" t="s">
        <v>55</v>
      </c>
      <c r="E5" s="151" t="s">
        <v>395</v>
      </c>
      <c r="F5" s="129"/>
      <c r="G5" s="129"/>
      <c r="H5" s="129"/>
      <c r="I5" s="130"/>
      <c r="J5" s="131"/>
    </row>
    <row r="6" spans="1:10" ht="24.75" customHeight="1" thickBot="1">
      <c r="A6" s="125"/>
      <c r="B6" s="132" t="s">
        <v>64</v>
      </c>
      <c r="C6" s="133" t="s">
        <v>77</v>
      </c>
      <c r="D6" s="134" t="s">
        <v>78</v>
      </c>
      <c r="E6" s="152" t="s">
        <v>397</v>
      </c>
      <c r="F6" s="157" t="s">
        <v>395</v>
      </c>
      <c r="G6" s="129"/>
      <c r="H6" s="129"/>
      <c r="I6" s="130"/>
      <c r="J6" s="131"/>
    </row>
    <row r="7" spans="1:10" ht="24.75" customHeight="1">
      <c r="A7" s="125"/>
      <c r="B7" s="136" t="s">
        <v>56</v>
      </c>
      <c r="C7" s="137" t="s">
        <v>72</v>
      </c>
      <c r="D7" s="138" t="s">
        <v>55</v>
      </c>
      <c r="E7" s="153" t="s">
        <v>398</v>
      </c>
      <c r="F7" s="155" t="s">
        <v>426</v>
      </c>
      <c r="G7" s="140"/>
      <c r="H7" s="129"/>
      <c r="I7" s="130"/>
      <c r="J7" s="131"/>
    </row>
    <row r="8" spans="1:10" ht="24.75" customHeight="1" thickBot="1">
      <c r="A8" s="125"/>
      <c r="B8" s="141">
        <v>17</v>
      </c>
      <c r="C8" s="142" t="s">
        <v>318</v>
      </c>
      <c r="D8" s="143" t="s">
        <v>78</v>
      </c>
      <c r="E8" s="151" t="s">
        <v>399</v>
      </c>
      <c r="F8" s="155"/>
      <c r="G8" s="157" t="s">
        <v>395</v>
      </c>
      <c r="H8" s="129"/>
      <c r="I8" s="130"/>
      <c r="J8" s="131"/>
    </row>
    <row r="9" spans="1:10" ht="24.75" customHeight="1">
      <c r="A9" s="125"/>
      <c r="B9" s="126">
        <v>16</v>
      </c>
      <c r="C9" s="127" t="s">
        <v>317</v>
      </c>
      <c r="D9" s="128" t="s">
        <v>55</v>
      </c>
      <c r="E9" s="151" t="s">
        <v>400</v>
      </c>
      <c r="F9" s="155"/>
      <c r="G9" s="155" t="s">
        <v>466</v>
      </c>
      <c r="H9" s="151"/>
      <c r="I9" s="130"/>
      <c r="J9" s="131"/>
    </row>
    <row r="10" spans="1:10" ht="24.75" customHeight="1" thickBot="1">
      <c r="A10" s="125"/>
      <c r="B10" s="132" t="s">
        <v>67</v>
      </c>
      <c r="C10" s="133" t="s">
        <v>80</v>
      </c>
      <c r="D10" s="134" t="s">
        <v>11</v>
      </c>
      <c r="E10" s="152" t="s">
        <v>401</v>
      </c>
      <c r="F10" s="156" t="s">
        <v>402</v>
      </c>
      <c r="G10" s="155"/>
      <c r="H10" s="151"/>
      <c r="I10" s="130"/>
      <c r="J10" s="131"/>
    </row>
    <row r="11" spans="1:10" ht="24.75" customHeight="1">
      <c r="A11" s="125"/>
      <c r="B11" s="136" t="s">
        <v>60</v>
      </c>
      <c r="C11" s="137" t="s">
        <v>46</v>
      </c>
      <c r="D11" s="138" t="s">
        <v>45</v>
      </c>
      <c r="E11" s="153" t="s">
        <v>402</v>
      </c>
      <c r="F11" s="151" t="s">
        <v>427</v>
      </c>
      <c r="G11" s="155"/>
      <c r="H11" s="151"/>
      <c r="I11" s="130"/>
      <c r="J11" s="131"/>
    </row>
    <row r="12" spans="1:10" ht="24.75" customHeight="1" thickBot="1">
      <c r="A12" s="125"/>
      <c r="B12" s="141">
        <v>8</v>
      </c>
      <c r="C12" s="142" t="s">
        <v>316</v>
      </c>
      <c r="D12" s="143" t="s">
        <v>55</v>
      </c>
      <c r="E12" s="151" t="s">
        <v>403</v>
      </c>
      <c r="F12" s="151"/>
      <c r="G12" s="155"/>
      <c r="H12" s="157" t="s">
        <v>409</v>
      </c>
      <c r="I12" s="130"/>
      <c r="J12" s="131"/>
    </row>
    <row r="13" spans="1:10" ht="24.75" customHeight="1" thickBot="1">
      <c r="A13" s="144"/>
      <c r="B13" s="145"/>
      <c r="C13" s="146"/>
      <c r="D13" s="146"/>
      <c r="E13" s="151"/>
      <c r="F13" s="151"/>
      <c r="G13" s="155"/>
      <c r="H13" s="177" t="s">
        <v>470</v>
      </c>
      <c r="I13" s="130"/>
      <c r="J13" s="131"/>
    </row>
    <row r="14" spans="1:10" ht="24.75" customHeight="1">
      <c r="A14" s="125"/>
      <c r="B14" s="126">
        <v>5</v>
      </c>
      <c r="C14" s="127" t="s">
        <v>10</v>
      </c>
      <c r="D14" s="128" t="s">
        <v>1</v>
      </c>
      <c r="E14" s="151" t="s">
        <v>428</v>
      </c>
      <c r="F14" s="151"/>
      <c r="G14" s="155"/>
      <c r="H14" s="155"/>
      <c r="I14" s="130"/>
      <c r="J14" s="131"/>
    </row>
    <row r="15" spans="1:10" ht="24.75" customHeight="1" thickBot="1">
      <c r="A15" s="125"/>
      <c r="B15" s="132" t="s">
        <v>61</v>
      </c>
      <c r="C15" s="133" t="s">
        <v>224</v>
      </c>
      <c r="D15" s="134" t="s">
        <v>3</v>
      </c>
      <c r="E15" s="152" t="s">
        <v>405</v>
      </c>
      <c r="F15" s="157" t="s">
        <v>428</v>
      </c>
      <c r="G15" s="155"/>
      <c r="H15" s="155"/>
      <c r="I15" s="130"/>
      <c r="J15" s="131"/>
    </row>
    <row r="16" spans="1:10" ht="24.75" customHeight="1">
      <c r="A16" s="125"/>
      <c r="B16" s="136" t="s">
        <v>69</v>
      </c>
      <c r="C16" s="137" t="s">
        <v>249</v>
      </c>
      <c r="D16" s="138" t="s">
        <v>55</v>
      </c>
      <c r="E16" s="153" t="s">
        <v>406</v>
      </c>
      <c r="F16" s="155" t="s">
        <v>429</v>
      </c>
      <c r="G16" s="155"/>
      <c r="H16" s="155"/>
      <c r="I16" s="130"/>
      <c r="J16" s="131"/>
    </row>
    <row r="17" spans="1:10" ht="24.75" customHeight="1" thickBot="1">
      <c r="A17" s="125"/>
      <c r="B17" s="141">
        <v>9</v>
      </c>
      <c r="C17" s="142" t="s">
        <v>319</v>
      </c>
      <c r="D17" s="143" t="s">
        <v>82</v>
      </c>
      <c r="E17" s="151" t="s">
        <v>407</v>
      </c>
      <c r="F17" s="155"/>
      <c r="G17" s="156" t="s">
        <v>409</v>
      </c>
      <c r="H17" s="155"/>
      <c r="I17" s="130"/>
      <c r="J17" s="131"/>
    </row>
    <row r="18" spans="1:10" ht="24.75" customHeight="1">
      <c r="A18" s="125"/>
      <c r="B18" s="126">
        <v>13</v>
      </c>
      <c r="C18" s="127" t="s">
        <v>49</v>
      </c>
      <c r="D18" s="128" t="s">
        <v>1</v>
      </c>
      <c r="E18" s="151" t="s">
        <v>404</v>
      </c>
      <c r="F18" s="155"/>
      <c r="G18" s="178" t="s">
        <v>467</v>
      </c>
      <c r="H18" s="155"/>
      <c r="I18" s="130"/>
      <c r="J18" s="131"/>
    </row>
    <row r="19" spans="1:10" ht="24.75" customHeight="1" thickBot="1">
      <c r="A19" s="125"/>
      <c r="B19" s="132" t="s">
        <v>71</v>
      </c>
      <c r="C19" s="133" t="s">
        <v>256</v>
      </c>
      <c r="D19" s="134" t="s">
        <v>11</v>
      </c>
      <c r="E19" s="152" t="s">
        <v>408</v>
      </c>
      <c r="F19" s="156" t="s">
        <v>409</v>
      </c>
      <c r="G19" s="178"/>
      <c r="H19" s="155"/>
      <c r="I19" s="130"/>
      <c r="J19" s="131"/>
    </row>
    <row r="20" spans="1:10" ht="24.75" customHeight="1">
      <c r="A20" s="125"/>
      <c r="B20" s="136" t="s">
        <v>58</v>
      </c>
      <c r="C20" s="137" t="s">
        <v>74</v>
      </c>
      <c r="D20" s="138" t="s">
        <v>25</v>
      </c>
      <c r="E20" s="153" t="s">
        <v>409</v>
      </c>
      <c r="F20" s="151" t="s">
        <v>430</v>
      </c>
      <c r="G20" s="178"/>
      <c r="H20" s="155"/>
      <c r="I20" s="130"/>
      <c r="J20" s="131"/>
    </row>
    <row r="21" spans="1:10" ht="24.75" customHeight="1" thickBot="1">
      <c r="A21" s="125"/>
      <c r="B21" s="141">
        <v>3</v>
      </c>
      <c r="C21" s="142" t="s">
        <v>320</v>
      </c>
      <c r="D21" s="143" t="s">
        <v>1</v>
      </c>
      <c r="E21" s="151" t="s">
        <v>410</v>
      </c>
      <c r="F21" s="151"/>
      <c r="G21" s="178"/>
      <c r="H21" s="157" t="s">
        <v>409</v>
      </c>
      <c r="I21" s="158"/>
      <c r="J21" s="131"/>
    </row>
    <row r="22" spans="1:10" ht="24.75" customHeight="1" thickBot="1">
      <c r="A22" s="144"/>
      <c r="B22" s="159"/>
      <c r="C22" s="159"/>
      <c r="D22" s="159"/>
      <c r="E22" s="162"/>
      <c r="F22" s="151"/>
      <c r="G22" s="178"/>
      <c r="H22" s="155" t="s">
        <v>471</v>
      </c>
      <c r="I22" s="130"/>
      <c r="J22" s="131"/>
    </row>
    <row r="23" spans="1:10" ht="24.75" customHeight="1">
      <c r="A23" s="125"/>
      <c r="B23" s="126">
        <v>4</v>
      </c>
      <c r="C23" s="127" t="s">
        <v>321</v>
      </c>
      <c r="D23" s="128" t="s">
        <v>9</v>
      </c>
      <c r="E23" s="151" t="s">
        <v>411</v>
      </c>
      <c r="F23" s="151"/>
      <c r="G23" s="151"/>
      <c r="H23" s="155"/>
      <c r="I23" s="130"/>
      <c r="J23" s="131"/>
    </row>
    <row r="24" spans="1:10" ht="24.75" customHeight="1" thickBot="1">
      <c r="A24" s="125"/>
      <c r="B24" s="132" t="s">
        <v>70</v>
      </c>
      <c r="C24" s="133" t="s">
        <v>253</v>
      </c>
      <c r="D24" s="134" t="s">
        <v>3</v>
      </c>
      <c r="E24" s="152" t="s">
        <v>396</v>
      </c>
      <c r="F24" s="157" t="s">
        <v>411</v>
      </c>
      <c r="G24" s="151"/>
      <c r="H24" s="155"/>
      <c r="I24" s="130"/>
      <c r="J24" s="131"/>
    </row>
    <row r="25" spans="1:10" ht="24.75" customHeight="1">
      <c r="A25" s="125"/>
      <c r="B25" s="136" t="s">
        <v>68</v>
      </c>
      <c r="C25" s="137" t="s">
        <v>50</v>
      </c>
      <c r="D25" s="138" t="s">
        <v>1</v>
      </c>
      <c r="E25" s="153" t="s">
        <v>412</v>
      </c>
      <c r="F25" s="155" t="s">
        <v>431</v>
      </c>
      <c r="G25" s="178"/>
      <c r="H25" s="155"/>
      <c r="I25" s="130"/>
      <c r="J25" s="131"/>
    </row>
    <row r="26" spans="1:10" ht="24.75" customHeight="1" thickBot="1">
      <c r="A26" s="125"/>
      <c r="B26" s="141">
        <v>12</v>
      </c>
      <c r="C26" s="142" t="s">
        <v>322</v>
      </c>
      <c r="D26" s="143" t="s">
        <v>82</v>
      </c>
      <c r="E26" s="151" t="s">
        <v>413</v>
      </c>
      <c r="F26" s="155"/>
      <c r="G26" s="157" t="s">
        <v>411</v>
      </c>
      <c r="H26" s="155"/>
      <c r="I26" s="130"/>
      <c r="J26" s="131"/>
    </row>
    <row r="27" spans="1:10" ht="24.75" customHeight="1">
      <c r="A27" s="125"/>
      <c r="B27" s="126">
        <v>14</v>
      </c>
      <c r="C27" s="127" t="s">
        <v>323</v>
      </c>
      <c r="D27" s="128" t="s">
        <v>45</v>
      </c>
      <c r="E27" s="151" t="s">
        <v>414</v>
      </c>
      <c r="F27" s="155"/>
      <c r="G27" s="155" t="s">
        <v>468</v>
      </c>
      <c r="H27" s="155"/>
      <c r="I27" s="130"/>
      <c r="J27" s="131"/>
    </row>
    <row r="28" spans="1:10" ht="24.75" customHeight="1" thickBot="1">
      <c r="A28" s="125"/>
      <c r="B28" s="132" t="s">
        <v>62</v>
      </c>
      <c r="C28" s="133" t="s">
        <v>227</v>
      </c>
      <c r="D28" s="134" t="s">
        <v>26</v>
      </c>
      <c r="E28" s="152" t="s">
        <v>415</v>
      </c>
      <c r="F28" s="156" t="s">
        <v>416</v>
      </c>
      <c r="G28" s="155"/>
      <c r="H28" s="155"/>
      <c r="I28" s="130"/>
      <c r="J28" s="131"/>
    </row>
    <row r="29" spans="1:10" ht="24.75" customHeight="1">
      <c r="A29" s="125"/>
      <c r="B29" s="136" t="s">
        <v>63</v>
      </c>
      <c r="C29" s="137" t="s">
        <v>230</v>
      </c>
      <c r="D29" s="138" t="s">
        <v>231</v>
      </c>
      <c r="E29" s="153" t="s">
        <v>416</v>
      </c>
      <c r="F29" s="151" t="s">
        <v>432</v>
      </c>
      <c r="G29" s="155"/>
      <c r="H29" s="155"/>
      <c r="I29" s="130"/>
      <c r="J29" s="131"/>
    </row>
    <row r="30" spans="1:10" ht="24.75" customHeight="1" thickBot="1">
      <c r="A30" s="125"/>
      <c r="B30" s="141">
        <v>6</v>
      </c>
      <c r="C30" s="142" t="s">
        <v>324</v>
      </c>
      <c r="D30" s="143" t="s">
        <v>25</v>
      </c>
      <c r="E30" s="151" t="s">
        <v>417</v>
      </c>
      <c r="F30" s="151"/>
      <c r="G30" s="155"/>
      <c r="H30" s="156" t="s">
        <v>424</v>
      </c>
      <c r="I30" s="130"/>
      <c r="J30" s="131"/>
    </row>
    <row r="31" spans="1:10" ht="24.75" customHeight="1" thickBot="1">
      <c r="A31" s="144"/>
      <c r="B31" s="121"/>
      <c r="C31" s="146"/>
      <c r="D31" s="146"/>
      <c r="E31" s="151"/>
      <c r="F31" s="151"/>
      <c r="G31" s="155"/>
      <c r="H31" s="178" t="s">
        <v>472</v>
      </c>
      <c r="I31" s="130"/>
      <c r="J31" s="131"/>
    </row>
    <row r="32" spans="1:10" ht="24.75" customHeight="1">
      <c r="A32" s="125"/>
      <c r="B32" s="126">
        <v>7</v>
      </c>
      <c r="C32" s="127" t="s">
        <v>325</v>
      </c>
      <c r="D32" s="128" t="s">
        <v>1</v>
      </c>
      <c r="E32" s="151" t="s">
        <v>418</v>
      </c>
      <c r="F32" s="151"/>
      <c r="G32" s="155"/>
      <c r="H32" s="178"/>
      <c r="I32" s="130"/>
      <c r="J32" s="131"/>
    </row>
    <row r="33" spans="1:10" ht="24.75" customHeight="1" thickBot="1">
      <c r="A33" s="125"/>
      <c r="B33" s="132" t="s">
        <v>59</v>
      </c>
      <c r="C33" s="133" t="s">
        <v>75</v>
      </c>
      <c r="D33" s="134" t="s">
        <v>53</v>
      </c>
      <c r="E33" s="152" t="s">
        <v>419</v>
      </c>
      <c r="F33" s="157" t="s">
        <v>420</v>
      </c>
      <c r="G33" s="155"/>
      <c r="H33" s="178"/>
      <c r="I33" s="130"/>
      <c r="J33" s="131"/>
    </row>
    <row r="34" spans="1:10" ht="24.75" customHeight="1">
      <c r="A34" s="125"/>
      <c r="B34" s="136" t="s">
        <v>66</v>
      </c>
      <c r="C34" s="137" t="s">
        <v>79</v>
      </c>
      <c r="D34" s="138" t="s">
        <v>25</v>
      </c>
      <c r="E34" s="153" t="s">
        <v>420</v>
      </c>
      <c r="F34" s="155" t="s">
        <v>433</v>
      </c>
      <c r="G34" s="155"/>
      <c r="H34" s="178"/>
      <c r="I34" s="130"/>
      <c r="J34" s="131"/>
    </row>
    <row r="35" spans="1:10" ht="24.75" customHeight="1" thickBot="1">
      <c r="A35" s="125"/>
      <c r="B35" s="141">
        <v>11</v>
      </c>
      <c r="C35" s="142" t="s">
        <v>326</v>
      </c>
      <c r="D35" s="143" t="s">
        <v>45</v>
      </c>
      <c r="E35" s="151" t="s">
        <v>421</v>
      </c>
      <c r="F35" s="155"/>
      <c r="G35" s="156" t="s">
        <v>424</v>
      </c>
      <c r="H35" s="178"/>
      <c r="I35" s="130"/>
      <c r="J35" s="131"/>
    </row>
    <row r="36" spans="1:10" ht="24.75" customHeight="1">
      <c r="A36" s="125"/>
      <c r="B36" s="126">
        <v>10</v>
      </c>
      <c r="C36" s="127" t="s">
        <v>327</v>
      </c>
      <c r="D36" s="128" t="s">
        <v>53</v>
      </c>
      <c r="E36" s="151" t="s">
        <v>422</v>
      </c>
      <c r="F36" s="155"/>
      <c r="G36" s="178" t="s">
        <v>469</v>
      </c>
      <c r="H36" s="178"/>
      <c r="I36" s="130"/>
      <c r="J36" s="131"/>
    </row>
    <row r="37" spans="1:10" ht="24.75" customHeight="1" thickBot="1">
      <c r="A37" s="125"/>
      <c r="B37" s="132" t="s">
        <v>328</v>
      </c>
      <c r="C37" s="133" t="s">
        <v>235</v>
      </c>
      <c r="D37" s="134" t="s">
        <v>26</v>
      </c>
      <c r="E37" s="152" t="s">
        <v>423</v>
      </c>
      <c r="F37" s="156" t="s">
        <v>424</v>
      </c>
      <c r="G37" s="178"/>
      <c r="H37" s="178"/>
      <c r="I37" s="130"/>
      <c r="J37" s="131"/>
    </row>
    <row r="38" spans="1:10" ht="24.75" customHeight="1">
      <c r="A38" s="125"/>
      <c r="B38" s="136" t="s">
        <v>65</v>
      </c>
      <c r="C38" s="137" t="s">
        <v>52</v>
      </c>
      <c r="D38" s="138" t="s">
        <v>55</v>
      </c>
      <c r="E38" s="153" t="s">
        <v>424</v>
      </c>
      <c r="F38" s="151" t="s">
        <v>434</v>
      </c>
      <c r="G38" s="178"/>
      <c r="H38" s="178"/>
      <c r="I38" s="130"/>
      <c r="J38" s="131"/>
    </row>
    <row r="39" spans="1:10" ht="24.75" customHeight="1" thickBot="1">
      <c r="A39" s="125"/>
      <c r="B39" s="141">
        <v>2</v>
      </c>
      <c r="C39" s="142" t="s">
        <v>2</v>
      </c>
      <c r="D39" s="143" t="s">
        <v>1</v>
      </c>
      <c r="E39" s="163" t="s">
        <v>425</v>
      </c>
      <c r="F39" s="163"/>
      <c r="G39" s="179"/>
      <c r="H39" s="179"/>
      <c r="I39" s="130"/>
      <c r="J39" s="131"/>
    </row>
    <row r="40" spans="2:10" ht="24.75" customHeight="1">
      <c r="B40" s="116"/>
      <c r="C40" s="160"/>
      <c r="D40" s="160"/>
      <c r="E40" s="161"/>
      <c r="F40" s="161"/>
      <c r="G40" s="180"/>
      <c r="H40" s="180"/>
      <c r="I40" s="130"/>
      <c r="J40" s="131"/>
    </row>
    <row r="41" spans="7:8" ht="19.5" customHeight="1">
      <c r="G41" s="181"/>
      <c r="H41" s="181"/>
    </row>
    <row r="42" spans="7:8" ht="19.5" customHeight="1">
      <c r="G42" s="181"/>
      <c r="H42" s="181"/>
    </row>
    <row r="43" spans="7:8" ht="19.5" customHeight="1">
      <c r="G43" s="181"/>
      <c r="H43" s="181"/>
    </row>
    <row r="44" spans="7:8" ht="19.5" customHeight="1">
      <c r="G44" s="181"/>
      <c r="H44" s="181"/>
    </row>
  </sheetData>
  <sheetProtection/>
  <mergeCells count="3">
    <mergeCell ref="D1:E1"/>
    <mergeCell ref="D2:E2"/>
    <mergeCell ref="D3:E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28"/>
  <sheetViews>
    <sheetView zoomScale="75" zoomScaleNormal="75" zoomScalePageLayoutView="0" workbookViewId="0" topLeftCell="A91">
      <selection activeCell="D87" sqref="D87"/>
    </sheetView>
  </sheetViews>
  <sheetFormatPr defaultColWidth="8.88671875" defaultRowHeight="15"/>
  <cols>
    <col min="1" max="1" width="3.4453125" style="0" customWidth="1"/>
    <col min="2" max="2" width="17.10546875" style="0" customWidth="1"/>
    <col min="3" max="3" width="8.88671875" style="0" customWidth="1"/>
    <col min="4" max="4" width="2.77734375" style="0" customWidth="1"/>
    <col min="5" max="5" width="2.6640625" style="0" customWidth="1"/>
    <col min="6" max="6" width="2.5546875" style="0" customWidth="1"/>
    <col min="7" max="7" width="2.3359375" style="0" customWidth="1"/>
    <col min="8" max="9" width="2.5546875" style="0" customWidth="1"/>
    <col min="10" max="10" width="2.88671875" style="0" customWidth="1"/>
    <col min="11" max="12" width="2.5546875" style="0" customWidth="1"/>
    <col min="13" max="13" width="2.21484375" style="0" customWidth="1"/>
    <col min="14" max="14" width="2.6640625" style="0" customWidth="1"/>
    <col min="15" max="16" width="2.77734375" style="0" customWidth="1"/>
    <col min="17" max="17" width="2.5546875" style="0" customWidth="1"/>
    <col min="18" max="18" width="5.3359375" style="0" customWidth="1"/>
    <col min="19" max="19" width="2.21484375" style="0" customWidth="1"/>
    <col min="20" max="24" width="3.10546875" style="0" customWidth="1"/>
    <col min="25" max="26" width="2.77734375" style="0" customWidth="1"/>
    <col min="27" max="27" width="9.10546875" style="0" customWidth="1"/>
    <col min="28" max="33" width="2.77734375" style="0" customWidth="1"/>
    <col min="34" max="35" width="3.21484375" style="0" customWidth="1"/>
    <col min="36" max="36" width="2.77734375" style="0" customWidth="1"/>
    <col min="37" max="37" width="4.3359375" style="0" customWidth="1"/>
    <col min="38" max="43" width="2.77734375" style="0" customWidth="1"/>
    <col min="44" max="44" width="3.6640625" style="0" customWidth="1"/>
    <col min="45" max="45" width="6.99609375" style="0" customWidth="1"/>
  </cols>
  <sheetData>
    <row r="1" spans="1:46" ht="15.75" thickTop="1">
      <c r="A1" s="3"/>
      <c r="B1" s="92" t="s">
        <v>57</v>
      </c>
      <c r="C1" s="93"/>
      <c r="D1" s="5"/>
      <c r="E1" s="5"/>
      <c r="F1" s="6"/>
      <c r="G1" s="5"/>
      <c r="H1" s="7" t="s">
        <v>4</v>
      </c>
      <c r="I1" s="8"/>
      <c r="J1" s="208" t="s">
        <v>263</v>
      </c>
      <c r="K1" s="209"/>
      <c r="L1" s="209"/>
      <c r="M1" s="210"/>
      <c r="N1" s="9" t="s">
        <v>5</v>
      </c>
      <c r="O1" s="10"/>
      <c r="P1" s="211" t="s">
        <v>56</v>
      </c>
      <c r="Q1" s="212"/>
      <c r="R1" s="212"/>
      <c r="S1" s="213"/>
      <c r="AS1" s="2"/>
      <c r="AT1" s="1"/>
    </row>
    <row r="2" spans="1:46" ht="15.75" thickBot="1">
      <c r="A2" s="11"/>
      <c r="B2" s="94" t="s">
        <v>55</v>
      </c>
      <c r="C2" s="95" t="s">
        <v>6</v>
      </c>
      <c r="D2" s="214">
        <v>1</v>
      </c>
      <c r="E2" s="215"/>
      <c r="F2" s="216"/>
      <c r="G2" s="217" t="s">
        <v>7</v>
      </c>
      <c r="H2" s="218"/>
      <c r="I2" s="218"/>
      <c r="J2" s="219">
        <v>39536</v>
      </c>
      <c r="K2" s="219"/>
      <c r="L2" s="219"/>
      <c r="M2" s="220"/>
      <c r="N2" s="14" t="s">
        <v>8</v>
      </c>
      <c r="O2" s="15"/>
      <c r="P2" s="221">
        <v>0.6145833333333334</v>
      </c>
      <c r="Q2" s="222"/>
      <c r="R2" s="222"/>
      <c r="S2" s="223"/>
      <c r="AS2" s="2"/>
      <c r="AT2" s="1"/>
    </row>
    <row r="3" spans="1:46" ht="15" thickTop="1">
      <c r="A3" s="18"/>
      <c r="B3" s="96" t="s">
        <v>13</v>
      </c>
      <c r="C3" s="97" t="s">
        <v>0</v>
      </c>
      <c r="D3" s="202" t="s">
        <v>14</v>
      </c>
      <c r="E3" s="203"/>
      <c r="F3" s="202" t="s">
        <v>15</v>
      </c>
      <c r="G3" s="203"/>
      <c r="H3" s="202" t="s">
        <v>16</v>
      </c>
      <c r="I3" s="203"/>
      <c r="J3" s="202" t="s">
        <v>17</v>
      </c>
      <c r="K3" s="203"/>
      <c r="L3" s="202"/>
      <c r="M3" s="203"/>
      <c r="N3" s="21" t="s">
        <v>18</v>
      </c>
      <c r="O3" s="22" t="s">
        <v>19</v>
      </c>
      <c r="P3" s="23" t="s">
        <v>20</v>
      </c>
      <c r="Q3" s="24"/>
      <c r="R3" s="204" t="s">
        <v>21</v>
      </c>
      <c r="S3" s="205"/>
      <c r="T3" s="206" t="s">
        <v>22</v>
      </c>
      <c r="U3" s="207"/>
      <c r="V3" s="25" t="s">
        <v>23</v>
      </c>
      <c r="AA3" s="102"/>
      <c r="AS3" s="2"/>
      <c r="AT3" s="1"/>
    </row>
    <row r="4" spans="1:46" ht="15">
      <c r="A4" s="26">
        <v>21</v>
      </c>
      <c r="B4" s="82" t="s">
        <v>267</v>
      </c>
      <c r="C4" s="83" t="s">
        <v>82</v>
      </c>
      <c r="D4" s="27"/>
      <c r="E4" s="28"/>
      <c r="F4" s="29">
        <f>+P14</f>
      </c>
      <c r="G4" s="30">
        <f>+Q14</f>
      </c>
      <c r="H4" s="29">
        <f>P10</f>
        <v>3</v>
      </c>
      <c r="I4" s="30">
        <f>Q10</f>
        <v>0</v>
      </c>
      <c r="J4" s="29">
        <f>P12</f>
      </c>
      <c r="K4" s="30">
        <f>Q12</f>
      </c>
      <c r="L4" s="29"/>
      <c r="M4" s="30"/>
      <c r="N4" s="31">
        <f>IF(SUM(D4:M4)=0,"",COUNTIF(E4:E7,"3"))</f>
        <v>1</v>
      </c>
      <c r="O4" s="32">
        <f>IF(SUM(E4:N4)=0,"",COUNTIF(D4:D7,"3"))</f>
        <v>0</v>
      </c>
      <c r="P4" s="33">
        <f>IF(SUM(D4:M4)=0,"",SUM(E4:E7))</f>
        <v>3</v>
      </c>
      <c r="Q4" s="34">
        <f>IF(SUM(D4:M4)=0,"",SUM(D4:D7))</f>
        <v>0</v>
      </c>
      <c r="R4" s="195">
        <v>1</v>
      </c>
      <c r="S4" s="196"/>
      <c r="T4" s="35">
        <f>+T10+T12+T14</f>
        <v>34</v>
      </c>
      <c r="U4" s="35">
        <f>+U10+U12+U14</f>
        <v>19</v>
      </c>
      <c r="V4" s="36">
        <f>+T4-U4</f>
        <v>15</v>
      </c>
      <c r="AA4" s="102"/>
      <c r="AS4" s="2"/>
      <c r="AT4" s="1"/>
    </row>
    <row r="5" spans="1:46" ht="15">
      <c r="A5" s="37">
        <v>86</v>
      </c>
      <c r="B5" s="82" t="s">
        <v>268</v>
      </c>
      <c r="C5" s="83" t="s">
        <v>53</v>
      </c>
      <c r="D5" s="38">
        <f>+Q14</f>
      </c>
      <c r="E5" s="39">
        <f>+P14</f>
      </c>
      <c r="F5" s="40"/>
      <c r="G5" s="41"/>
      <c r="H5" s="38">
        <f>P13</f>
      </c>
      <c r="I5" s="39">
        <f>Q13</f>
      </c>
      <c r="J5" s="38">
        <f>P11</f>
      </c>
      <c r="K5" s="39">
        <f>Q11</f>
      </c>
      <c r="L5" s="38"/>
      <c r="M5" s="39"/>
      <c r="N5" s="31">
        <f>IF(SUM(D5:M5)=0,"",COUNTIF(G4:G7,"3"))</f>
      </c>
      <c r="O5" s="32">
        <f>IF(SUM(E5:N5)=0,"",COUNTIF(F4:F7,"3"))</f>
      </c>
      <c r="P5" s="33">
        <f>IF(SUM(D5:M5)=0,"",SUM(G4:G7))</f>
      </c>
      <c r="Q5" s="34">
        <f>IF(SUM(D5:M5)=0,"",SUM(F4:F7))</f>
      </c>
      <c r="R5" s="195"/>
      <c r="S5" s="196"/>
      <c r="T5" s="35">
        <f>+T11+T13+U14</f>
        <v>0</v>
      </c>
      <c r="U5" s="35">
        <f>+U11+U13+T14</f>
        <v>0</v>
      </c>
      <c r="V5" s="36">
        <f>+T5-U5</f>
        <v>0</v>
      </c>
      <c r="AA5" s="102"/>
      <c r="AS5" s="2"/>
      <c r="AT5" s="1"/>
    </row>
    <row r="6" spans="1:45" ht="15">
      <c r="A6" s="37">
        <v>145</v>
      </c>
      <c r="B6" s="82" t="s">
        <v>269</v>
      </c>
      <c r="C6" s="83" t="s">
        <v>78</v>
      </c>
      <c r="D6" s="38">
        <f>+Q10</f>
        <v>0</v>
      </c>
      <c r="E6" s="39">
        <f>+P10</f>
        <v>3</v>
      </c>
      <c r="F6" s="38">
        <f>Q13</f>
      </c>
      <c r="G6" s="39">
        <f>P13</f>
      </c>
      <c r="H6" s="40"/>
      <c r="I6" s="41"/>
      <c r="J6" s="38">
        <f>P15</f>
      </c>
      <c r="K6" s="39">
        <f>Q15</f>
      </c>
      <c r="L6" s="38"/>
      <c r="M6" s="39"/>
      <c r="N6" s="31">
        <f>IF(SUM(D6:M6)=0,"",COUNTIF(I4:I7,"3"))</f>
        <v>0</v>
      </c>
      <c r="O6" s="32">
        <f>IF(SUM(E6:N6)=0,"",COUNTIF(H4:H7,"3"))</f>
        <v>1</v>
      </c>
      <c r="P6" s="33">
        <f>IF(SUM(D6:M6)=0,"",SUM(I4:I7))</f>
        <v>0</v>
      </c>
      <c r="Q6" s="34">
        <f>IF(SUM(D6:M6)=0,"",SUM(H4:H7))</f>
        <v>3</v>
      </c>
      <c r="R6" s="195">
        <v>2</v>
      </c>
      <c r="S6" s="196"/>
      <c r="T6" s="35">
        <f>+U10+U13+T15</f>
        <v>19</v>
      </c>
      <c r="U6" s="35">
        <f>+T10+T13+U15</f>
        <v>34</v>
      </c>
      <c r="V6" s="36">
        <f>+T6-U6</f>
        <v>-15</v>
      </c>
      <c r="AA6" s="102"/>
      <c r="AS6" s="2"/>
    </row>
    <row r="7" spans="1:45" ht="15.75" thickBot="1">
      <c r="A7" s="37"/>
      <c r="B7" s="84"/>
      <c r="C7" s="83"/>
      <c r="D7" s="38">
        <f>Q12</f>
      </c>
      <c r="E7" s="39">
        <f>P12</f>
      </c>
      <c r="F7" s="38">
        <f>Q11</f>
      </c>
      <c r="G7" s="39">
        <f>P11</f>
      </c>
      <c r="H7" s="38">
        <f>Q15</f>
      </c>
      <c r="I7" s="39">
        <f>P15</f>
      </c>
      <c r="J7" s="40"/>
      <c r="K7" s="41"/>
      <c r="L7" s="38"/>
      <c r="M7" s="39"/>
      <c r="N7" s="31">
        <f>IF(SUM(D7:M7)=0,"",COUNTIF(K4:K7,"3"))</f>
      </c>
      <c r="O7" s="32">
        <f>IF(SUM(E7:N7)=0,"",COUNTIF(J4:J7,"3"))</f>
      </c>
      <c r="P7" s="33">
        <f>IF(SUM(D7:M8)=0,"",SUM(K4:K7))</f>
      </c>
      <c r="Q7" s="34">
        <f>IF(SUM(D7:M7)=0,"",SUM(J4:J7))</f>
      </c>
      <c r="R7" s="195"/>
      <c r="S7" s="196"/>
      <c r="T7" s="35">
        <f>+U11+U12+U15</f>
        <v>0</v>
      </c>
      <c r="U7" s="35">
        <f>+T11+T12+T15</f>
        <v>0</v>
      </c>
      <c r="V7" s="36">
        <f>+T7-U7</f>
        <v>0</v>
      </c>
      <c r="AA7" s="102"/>
      <c r="AS7" s="2"/>
    </row>
    <row r="8" spans="1:45" ht="15" thickTop="1">
      <c r="A8" s="42"/>
      <c r="B8" s="43" t="s">
        <v>44</v>
      </c>
      <c r="C8" s="85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5"/>
      <c r="S8" s="46"/>
      <c r="T8" s="47"/>
      <c r="U8" s="48" t="s">
        <v>28</v>
      </c>
      <c r="V8" s="49">
        <f>SUM(V4:V7)</f>
        <v>0</v>
      </c>
      <c r="W8" s="48" t="str">
        <f>IF(V8=0,"OK","Virhe")</f>
        <v>OK</v>
      </c>
      <c r="X8" s="50"/>
      <c r="AS8" s="2"/>
    </row>
    <row r="9" spans="1:45" ht="15" thickBot="1">
      <c r="A9" s="51"/>
      <c r="B9" s="86" t="s">
        <v>29</v>
      </c>
      <c r="C9" s="87"/>
      <c r="D9" s="77"/>
      <c r="E9" s="78"/>
      <c r="F9" s="197" t="s">
        <v>30</v>
      </c>
      <c r="G9" s="198"/>
      <c r="H9" s="199" t="s">
        <v>31</v>
      </c>
      <c r="I9" s="198"/>
      <c r="J9" s="199" t="s">
        <v>32</v>
      </c>
      <c r="K9" s="198"/>
      <c r="L9" s="199" t="s">
        <v>33</v>
      </c>
      <c r="M9" s="198"/>
      <c r="N9" s="199" t="s">
        <v>34</v>
      </c>
      <c r="O9" s="198"/>
      <c r="P9" s="200" t="s">
        <v>35</v>
      </c>
      <c r="Q9" s="201"/>
      <c r="S9" s="53"/>
      <c r="T9" s="54" t="s">
        <v>22</v>
      </c>
      <c r="U9" s="55"/>
      <c r="V9" s="25" t="s">
        <v>23</v>
      </c>
      <c r="AS9" s="2"/>
    </row>
    <row r="10" spans="1:45" ht="15">
      <c r="A10" s="56" t="s">
        <v>36</v>
      </c>
      <c r="B10" s="88" t="str">
        <f>IF(B4&gt;"",B4,"")</f>
        <v>M. Karjalainen/ J. Poutanen</v>
      </c>
      <c r="C10" s="88" t="str">
        <f>IF(B6&gt;"",B6,"")</f>
        <v>T. Oinas/ J. Anttila</v>
      </c>
      <c r="D10" s="79"/>
      <c r="E10" s="57"/>
      <c r="F10" s="193">
        <v>6</v>
      </c>
      <c r="G10" s="194"/>
      <c r="H10" s="190">
        <v>10</v>
      </c>
      <c r="I10" s="191"/>
      <c r="J10" s="190">
        <v>3</v>
      </c>
      <c r="K10" s="191"/>
      <c r="L10" s="190"/>
      <c r="M10" s="191"/>
      <c r="N10" s="192"/>
      <c r="O10" s="191"/>
      <c r="P10" s="58">
        <f aca="true" t="shared" si="0" ref="P10:P15">IF(COUNT(F10:N10)=0,"",COUNTIF(F10:N10,"&gt;=0"))</f>
        <v>3</v>
      </c>
      <c r="Q10" s="59">
        <f aca="true" t="shared" si="1" ref="Q10:Q15">IF(COUNT(F10:N10)=0,"",(IF(LEFT(F10,1)="-",1,0)+IF(LEFT(H10,1)="-",1,0)+IF(LEFT(J10,1)="-",1,0)+IF(LEFT(L10,1)="-",1,0)+IF(LEFT(N10,1)="-",1,0)))</f>
        <v>0</v>
      </c>
      <c r="R10" s="112">
        <v>0.6145833333333334</v>
      </c>
      <c r="S10" s="60"/>
      <c r="T10" s="61">
        <f aca="true" t="shared" si="2" ref="T10:U15">+Y10+AA10+AC10+AE10+AG10</f>
        <v>34</v>
      </c>
      <c r="U10" s="62">
        <f t="shared" si="2"/>
        <v>19</v>
      </c>
      <c r="V10" s="63">
        <f aca="true" t="shared" si="3" ref="V10:V15">+T10-U10</f>
        <v>15</v>
      </c>
      <c r="Y10" s="64">
        <f>IF(F10="",0,IF(LEFT(F10,1)="-",ABS(F10),(IF(F10&gt;9,F10+2,11))))</f>
        <v>11</v>
      </c>
      <c r="Z10" s="65">
        <f aca="true" t="shared" si="4" ref="Z10:Z15">IF(F10="",0,IF(LEFT(F10,1)="-",(IF(ABS(F10)&gt;9,(ABS(F10)+2),11)),F10))</f>
        <v>6</v>
      </c>
      <c r="AA10" s="64">
        <f>IF(H10="",0,IF(LEFT(H10,1)="-",ABS(H10),(IF(H10&gt;9,H10+2,11))))</f>
        <v>12</v>
      </c>
      <c r="AB10" s="65">
        <f aca="true" t="shared" si="5" ref="AB10:AB15">IF(H10="",0,IF(LEFT(H10,1)="-",(IF(ABS(H10)&gt;9,(ABS(H10)+2),11)),H10))</f>
        <v>10</v>
      </c>
      <c r="AC10" s="64">
        <f>IF(J10="",0,IF(LEFT(J10,1)="-",ABS(J10),(IF(J10&gt;9,J10+2,11))))</f>
        <v>11</v>
      </c>
      <c r="AD10" s="65">
        <f aca="true" t="shared" si="6" ref="AD10:AD15">IF(J10="",0,IF(LEFT(J10,1)="-",(IF(ABS(J10)&gt;9,(ABS(J10)+2),11)),J10))</f>
        <v>3</v>
      </c>
      <c r="AE10" s="64">
        <f>IF(L10="",0,IF(LEFT(L10,1)="-",ABS(L10),(IF(L10&gt;9,L10+2,11))))</f>
        <v>0</v>
      </c>
      <c r="AF10" s="65">
        <f aca="true" t="shared" si="7" ref="AF10:AF15">IF(L10="",0,IF(LEFT(L10,1)="-",(IF(ABS(L10)&gt;9,(ABS(L10)+2),11)),L10))</f>
        <v>0</v>
      </c>
      <c r="AG10" s="64">
        <f aca="true" t="shared" si="8" ref="AG10:AG15">IF(N10="",0,IF(LEFT(N10,1)="-",ABS(N10),(IF(N10&gt;9,N10+2,11))))</f>
        <v>0</v>
      </c>
      <c r="AH10" s="65">
        <f aca="true" t="shared" si="9" ref="AH10:AH15">IF(N10="",0,IF(LEFT(N10,1)="-",(IF(ABS(N10)&gt;9,(ABS(N10)+2),11)),N10))</f>
        <v>0</v>
      </c>
      <c r="AS10" s="17"/>
    </row>
    <row r="11" spans="1:45" ht="15">
      <c r="A11" s="56" t="s">
        <v>37</v>
      </c>
      <c r="B11" s="88"/>
      <c r="C11" s="88">
        <f>IF(B7&gt;"",B7,"")</f>
      </c>
      <c r="D11" s="80"/>
      <c r="E11" s="57"/>
      <c r="F11" s="183"/>
      <c r="G11" s="184"/>
      <c r="H11" s="183"/>
      <c r="I11" s="184"/>
      <c r="J11" s="183"/>
      <c r="K11" s="184"/>
      <c r="L11" s="183"/>
      <c r="M11" s="184"/>
      <c r="N11" s="183"/>
      <c r="O11" s="184"/>
      <c r="P11" s="58">
        <f t="shared" si="0"/>
      </c>
      <c r="Q11" s="59">
        <f t="shared" si="1"/>
      </c>
      <c r="S11" s="67"/>
      <c r="T11" s="61">
        <f t="shared" si="2"/>
        <v>0</v>
      </c>
      <c r="U11" s="62">
        <f t="shared" si="2"/>
        <v>0</v>
      </c>
      <c r="V11" s="63">
        <f t="shared" si="3"/>
        <v>0</v>
      </c>
      <c r="Y11" s="68">
        <f>IF(F11="",0,IF(LEFT(F11,1)="-",ABS(F11),(IF(F11&gt;9,F11+2,11))))</f>
        <v>0</v>
      </c>
      <c r="Z11" s="69">
        <f t="shared" si="4"/>
        <v>0</v>
      </c>
      <c r="AA11" s="68">
        <f>IF(H11="",0,IF(LEFT(H11,1)="-",ABS(H11),(IF(H11&gt;9,H11+2,11))))</f>
        <v>0</v>
      </c>
      <c r="AB11" s="69">
        <f t="shared" si="5"/>
        <v>0</v>
      </c>
      <c r="AC11" s="68">
        <f>IF(J11="",0,IF(LEFT(J11,1)="-",ABS(J11),(IF(J11&gt;9,J11+2,11))))</f>
        <v>0</v>
      </c>
      <c r="AD11" s="69">
        <f t="shared" si="6"/>
        <v>0</v>
      </c>
      <c r="AE11" s="68">
        <f>IF(L11="",0,IF(LEFT(L11,1)="-",ABS(L11),(IF(L11&gt;9,L11+2,11))))</f>
        <v>0</v>
      </c>
      <c r="AF11" s="69">
        <f t="shared" si="7"/>
        <v>0</v>
      </c>
      <c r="AG11" s="68">
        <f t="shared" si="8"/>
        <v>0</v>
      </c>
      <c r="AH11" s="69">
        <f t="shared" si="9"/>
        <v>0</v>
      </c>
      <c r="AS11" s="17"/>
    </row>
    <row r="12" spans="1:45" ht="15.75" thickBot="1">
      <c r="A12" s="56" t="s">
        <v>38</v>
      </c>
      <c r="B12" s="89"/>
      <c r="C12" s="89">
        <f>IF(B7&gt;"",B7,"")</f>
      </c>
      <c r="D12" s="77"/>
      <c r="E12" s="52"/>
      <c r="F12" s="188"/>
      <c r="G12" s="189"/>
      <c r="H12" s="188"/>
      <c r="I12" s="189"/>
      <c r="J12" s="188"/>
      <c r="K12" s="189"/>
      <c r="L12" s="188"/>
      <c r="M12" s="189"/>
      <c r="N12" s="188"/>
      <c r="O12" s="189"/>
      <c r="P12" s="58">
        <f t="shared" si="0"/>
      </c>
      <c r="Q12" s="59">
        <f t="shared" si="1"/>
      </c>
      <c r="S12" s="67"/>
      <c r="T12" s="61">
        <f t="shared" si="2"/>
        <v>0</v>
      </c>
      <c r="U12" s="62">
        <f t="shared" si="2"/>
        <v>0</v>
      </c>
      <c r="V12" s="63">
        <f t="shared" si="3"/>
        <v>0</v>
      </c>
      <c r="Y12" s="68">
        <f aca="true" t="shared" si="10" ref="Y12:AE15">IF(F12="",0,IF(LEFT(F12,1)="-",ABS(F12),(IF(F12&gt;9,F12+2,11))))</f>
        <v>0</v>
      </c>
      <c r="Z12" s="69">
        <f t="shared" si="4"/>
        <v>0</v>
      </c>
      <c r="AA12" s="68">
        <f t="shared" si="10"/>
        <v>0</v>
      </c>
      <c r="AB12" s="69">
        <f t="shared" si="5"/>
        <v>0</v>
      </c>
      <c r="AC12" s="68">
        <f t="shared" si="10"/>
        <v>0</v>
      </c>
      <c r="AD12" s="69">
        <f t="shared" si="6"/>
        <v>0</v>
      </c>
      <c r="AE12" s="68">
        <f t="shared" si="10"/>
        <v>0</v>
      </c>
      <c r="AF12" s="69">
        <f t="shared" si="7"/>
        <v>0</v>
      </c>
      <c r="AG12" s="68">
        <f t="shared" si="8"/>
        <v>0</v>
      </c>
      <c r="AH12" s="69">
        <f t="shared" si="9"/>
        <v>0</v>
      </c>
      <c r="AS12" s="17"/>
    </row>
    <row r="13" spans="1:34" ht="15">
      <c r="A13" s="56" t="s">
        <v>40</v>
      </c>
      <c r="B13" s="88" t="str">
        <f>IF(B5&gt;"",B5,"")</f>
        <v>K. Saarinen/ H. Sassi</v>
      </c>
      <c r="C13" s="88" t="str">
        <f>IF(B6&gt;"",B6,"")</f>
        <v>T. Oinas/ J. Anttila</v>
      </c>
      <c r="D13" s="79"/>
      <c r="E13" s="57"/>
      <c r="F13" s="190"/>
      <c r="G13" s="191"/>
      <c r="H13" s="190"/>
      <c r="I13" s="191"/>
      <c r="J13" s="190"/>
      <c r="K13" s="191"/>
      <c r="L13" s="190"/>
      <c r="M13" s="191"/>
      <c r="N13" s="190"/>
      <c r="O13" s="191"/>
      <c r="P13" s="58">
        <f t="shared" si="0"/>
      </c>
      <c r="Q13" s="59">
        <f t="shared" si="1"/>
      </c>
      <c r="R13" s="112">
        <v>0.6319444444444444</v>
      </c>
      <c r="S13" s="67"/>
      <c r="T13" s="61">
        <f t="shared" si="2"/>
        <v>0</v>
      </c>
      <c r="U13" s="62">
        <f t="shared" si="2"/>
        <v>0</v>
      </c>
      <c r="V13" s="63">
        <f t="shared" si="3"/>
        <v>0</v>
      </c>
      <c r="Y13" s="68">
        <f t="shared" si="10"/>
        <v>0</v>
      </c>
      <c r="Z13" s="69">
        <f t="shared" si="4"/>
        <v>0</v>
      </c>
      <c r="AA13" s="68">
        <f t="shared" si="10"/>
        <v>0</v>
      </c>
      <c r="AB13" s="69">
        <f t="shared" si="5"/>
        <v>0</v>
      </c>
      <c r="AC13" s="68">
        <f t="shared" si="10"/>
        <v>0</v>
      </c>
      <c r="AD13" s="69">
        <f t="shared" si="6"/>
        <v>0</v>
      </c>
      <c r="AE13" s="68">
        <f t="shared" si="10"/>
        <v>0</v>
      </c>
      <c r="AF13" s="69">
        <f t="shared" si="7"/>
        <v>0</v>
      </c>
      <c r="AG13" s="68">
        <f t="shared" si="8"/>
        <v>0</v>
      </c>
      <c r="AH13" s="69">
        <f t="shared" si="9"/>
        <v>0</v>
      </c>
    </row>
    <row r="14" spans="1:34" ht="15">
      <c r="A14" s="56" t="s">
        <v>41</v>
      </c>
      <c r="B14" s="88" t="str">
        <f>IF(B4&gt;"",B4,"")</f>
        <v>M. Karjalainen/ J. Poutanen</v>
      </c>
      <c r="C14" s="88" t="str">
        <f>IF(B5&gt;"",B5,"")</f>
        <v>K. Saarinen/ H. Sassi</v>
      </c>
      <c r="D14" s="80"/>
      <c r="E14" s="57"/>
      <c r="F14" s="183"/>
      <c r="G14" s="184"/>
      <c r="H14" s="183"/>
      <c r="I14" s="184"/>
      <c r="J14" s="187"/>
      <c r="K14" s="184"/>
      <c r="L14" s="183"/>
      <c r="M14" s="184"/>
      <c r="N14" s="183"/>
      <c r="O14" s="184"/>
      <c r="P14" s="58">
        <f t="shared" si="0"/>
      </c>
      <c r="Q14" s="59">
        <f t="shared" si="1"/>
      </c>
      <c r="R14" s="112">
        <v>0.6493055555555556</v>
      </c>
      <c r="S14" s="67"/>
      <c r="T14" s="61">
        <f t="shared" si="2"/>
        <v>0</v>
      </c>
      <c r="U14" s="62">
        <f t="shared" si="2"/>
        <v>0</v>
      </c>
      <c r="V14" s="63">
        <f t="shared" si="3"/>
        <v>0</v>
      </c>
      <c r="Y14" s="68">
        <f t="shared" si="10"/>
        <v>0</v>
      </c>
      <c r="Z14" s="69">
        <f t="shared" si="4"/>
        <v>0</v>
      </c>
      <c r="AA14" s="68">
        <f t="shared" si="10"/>
        <v>0</v>
      </c>
      <c r="AB14" s="69">
        <f t="shared" si="5"/>
        <v>0</v>
      </c>
      <c r="AC14" s="68">
        <f t="shared" si="10"/>
        <v>0</v>
      </c>
      <c r="AD14" s="69">
        <f t="shared" si="6"/>
        <v>0</v>
      </c>
      <c r="AE14" s="68">
        <f t="shared" si="10"/>
        <v>0</v>
      </c>
      <c r="AF14" s="69">
        <f t="shared" si="7"/>
        <v>0</v>
      </c>
      <c r="AG14" s="68">
        <f t="shared" si="8"/>
        <v>0</v>
      </c>
      <c r="AH14" s="69">
        <f t="shared" si="9"/>
        <v>0</v>
      </c>
    </row>
    <row r="15" spans="1:34" ht="15.75" thickBot="1">
      <c r="A15" s="70" t="s">
        <v>42</v>
      </c>
      <c r="B15" s="90"/>
      <c r="C15" s="90">
        <f>IF(B7&gt;"",B7,"")</f>
      </c>
      <c r="D15" s="81"/>
      <c r="E15" s="71"/>
      <c r="F15" s="185"/>
      <c r="G15" s="186"/>
      <c r="H15" s="185"/>
      <c r="I15" s="186"/>
      <c r="J15" s="185"/>
      <c r="K15" s="186"/>
      <c r="L15" s="185"/>
      <c r="M15" s="186"/>
      <c r="N15" s="185"/>
      <c r="O15" s="186"/>
      <c r="P15" s="72">
        <f t="shared" si="0"/>
      </c>
      <c r="Q15" s="73">
        <f t="shared" si="1"/>
      </c>
      <c r="R15" s="74"/>
      <c r="S15" s="16"/>
      <c r="T15" s="61">
        <f t="shared" si="2"/>
        <v>0</v>
      </c>
      <c r="U15" s="62">
        <f t="shared" si="2"/>
        <v>0</v>
      </c>
      <c r="V15" s="63">
        <f t="shared" si="3"/>
        <v>0</v>
      </c>
      <c r="Y15" s="75">
        <f t="shared" si="10"/>
        <v>0</v>
      </c>
      <c r="Z15" s="76">
        <f t="shared" si="4"/>
        <v>0</v>
      </c>
      <c r="AA15" s="75">
        <f t="shared" si="10"/>
        <v>0</v>
      </c>
      <c r="AB15" s="76">
        <f t="shared" si="5"/>
        <v>0</v>
      </c>
      <c r="AC15" s="75">
        <f t="shared" si="10"/>
        <v>0</v>
      </c>
      <c r="AD15" s="76">
        <f t="shared" si="6"/>
        <v>0</v>
      </c>
      <c r="AE15" s="75">
        <f t="shared" si="10"/>
        <v>0</v>
      </c>
      <c r="AF15" s="76">
        <f t="shared" si="7"/>
        <v>0</v>
      </c>
      <c r="AG15" s="75">
        <f t="shared" si="8"/>
        <v>0</v>
      </c>
      <c r="AH15" s="76">
        <f t="shared" si="9"/>
        <v>0</v>
      </c>
    </row>
    <row r="16" spans="2:3" ht="15.75" thickBot="1" thickTop="1">
      <c r="B16" s="91"/>
      <c r="C16" s="91"/>
    </row>
    <row r="17" spans="1:20" ht="15.75" thickTop="1">
      <c r="A17" s="3"/>
      <c r="B17" s="92" t="s">
        <v>57</v>
      </c>
      <c r="D17" s="93"/>
      <c r="E17" s="5"/>
      <c r="F17" s="5"/>
      <c r="G17" s="6"/>
      <c r="H17" s="5"/>
      <c r="I17" s="7" t="s">
        <v>4</v>
      </c>
      <c r="J17" s="8"/>
      <c r="K17" s="208" t="s">
        <v>263</v>
      </c>
      <c r="L17" s="209"/>
      <c r="M17" s="209"/>
      <c r="N17" s="210"/>
      <c r="O17" s="9" t="s">
        <v>5</v>
      </c>
      <c r="P17" s="10"/>
      <c r="Q17" s="211" t="s">
        <v>58</v>
      </c>
      <c r="R17" s="212"/>
      <c r="S17" s="212"/>
      <c r="T17" s="213"/>
    </row>
    <row r="18" spans="1:20" ht="15.75" thickBot="1">
      <c r="A18" s="11"/>
      <c r="B18" s="94" t="s">
        <v>55</v>
      </c>
      <c r="D18" s="95" t="s">
        <v>6</v>
      </c>
      <c r="E18" s="214">
        <v>2</v>
      </c>
      <c r="F18" s="215"/>
      <c r="G18" s="216"/>
      <c r="H18" s="217" t="s">
        <v>7</v>
      </c>
      <c r="I18" s="218"/>
      <c r="J18" s="218"/>
      <c r="K18" s="219">
        <v>39536</v>
      </c>
      <c r="L18" s="219"/>
      <c r="M18" s="219"/>
      <c r="N18" s="220"/>
      <c r="O18" s="14" t="s">
        <v>8</v>
      </c>
      <c r="P18" s="15"/>
      <c r="Q18" s="221">
        <v>0.6145833333333334</v>
      </c>
      <c r="R18" s="222"/>
      <c r="S18" s="222"/>
      <c r="T18" s="223"/>
    </row>
    <row r="19" spans="1:22" ht="15" thickTop="1">
      <c r="A19" s="18"/>
      <c r="B19" s="96" t="s">
        <v>13</v>
      </c>
      <c r="C19" s="97" t="s">
        <v>0</v>
      </c>
      <c r="D19" s="202" t="s">
        <v>14</v>
      </c>
      <c r="E19" s="203"/>
      <c r="F19" s="202" t="s">
        <v>15</v>
      </c>
      <c r="G19" s="203"/>
      <c r="H19" s="202" t="s">
        <v>16</v>
      </c>
      <c r="I19" s="203"/>
      <c r="J19" s="202" t="s">
        <v>17</v>
      </c>
      <c r="K19" s="203"/>
      <c r="L19" s="202"/>
      <c r="M19" s="203"/>
      <c r="N19" s="21" t="s">
        <v>18</v>
      </c>
      <c r="O19" s="22" t="s">
        <v>19</v>
      </c>
      <c r="P19" s="23" t="s">
        <v>20</v>
      </c>
      <c r="Q19" s="24"/>
      <c r="R19" s="204" t="s">
        <v>21</v>
      </c>
      <c r="S19" s="205"/>
      <c r="T19" s="206" t="s">
        <v>22</v>
      </c>
      <c r="U19" s="207"/>
      <c r="V19" s="25" t="s">
        <v>23</v>
      </c>
    </row>
    <row r="20" spans="1:22" ht="15">
      <c r="A20" s="26">
        <v>36</v>
      </c>
      <c r="B20" s="82" t="s">
        <v>270</v>
      </c>
      <c r="C20" s="83" t="s">
        <v>45</v>
      </c>
      <c r="D20" s="27"/>
      <c r="E20" s="28"/>
      <c r="F20" s="29">
        <f>+P30</f>
        <v>3</v>
      </c>
      <c r="G20" s="30">
        <f>+Q30</f>
        <v>1</v>
      </c>
      <c r="H20" s="29">
        <f>P26</f>
        <v>3</v>
      </c>
      <c r="I20" s="30">
        <f>Q26</f>
        <v>0</v>
      </c>
      <c r="J20" s="29">
        <f>P28</f>
      </c>
      <c r="K20" s="30">
        <f>Q28</f>
      </c>
      <c r="L20" s="29"/>
      <c r="M20" s="30"/>
      <c r="N20" s="31">
        <f>IF(SUM(D20:M20)=0,"",COUNTIF(E20:E23,"3"))</f>
        <v>2</v>
      </c>
      <c r="O20" s="32">
        <f>IF(SUM(E20:N20)=0,"",COUNTIF(D20:D23,"3"))</f>
        <v>0</v>
      </c>
      <c r="P20" s="33">
        <f>IF(SUM(D20:M20)=0,"",SUM(E20:E23))</f>
        <v>6</v>
      </c>
      <c r="Q20" s="34">
        <f>IF(SUM(D20:M20)=0,"",SUM(D20:D23))</f>
        <v>1</v>
      </c>
      <c r="R20" s="195">
        <v>1</v>
      </c>
      <c r="S20" s="196"/>
      <c r="T20" s="35">
        <f>+T26+T28+T30</f>
        <v>77</v>
      </c>
      <c r="U20" s="35">
        <f>+U26+U28+U30</f>
        <v>53</v>
      </c>
      <c r="V20" s="36">
        <f>+T20-U20</f>
        <v>24</v>
      </c>
    </row>
    <row r="21" spans="1:22" ht="15">
      <c r="A21" s="37">
        <v>76</v>
      </c>
      <c r="B21" s="82" t="s">
        <v>271</v>
      </c>
      <c r="C21" s="83" t="s">
        <v>25</v>
      </c>
      <c r="D21" s="38">
        <f>+Q30</f>
        <v>1</v>
      </c>
      <c r="E21" s="39">
        <f>+P30</f>
        <v>3</v>
      </c>
      <c r="F21" s="40"/>
      <c r="G21" s="41"/>
      <c r="H21" s="38">
        <f>P29</f>
        <v>1</v>
      </c>
      <c r="I21" s="39">
        <f>Q29</f>
        <v>3</v>
      </c>
      <c r="J21" s="38">
        <f>P27</f>
      </c>
      <c r="K21" s="39">
        <f>Q27</f>
      </c>
      <c r="L21" s="38"/>
      <c r="M21" s="39"/>
      <c r="N21" s="31">
        <f>IF(SUM(D21:M21)=0,"",COUNTIF(G20:G23,"3"))</f>
        <v>0</v>
      </c>
      <c r="O21" s="32">
        <f>IF(SUM(E21:N21)=0,"",COUNTIF(F20:F23,"3"))</f>
        <v>2</v>
      </c>
      <c r="P21" s="33">
        <f>IF(SUM(D21:M21)=0,"",SUM(G20:G23))</f>
        <v>2</v>
      </c>
      <c r="Q21" s="34">
        <f>IF(SUM(D21:M21)=0,"",SUM(F20:F23))</f>
        <v>6</v>
      </c>
      <c r="R21" s="195">
        <v>3</v>
      </c>
      <c r="S21" s="196"/>
      <c r="T21" s="35">
        <f>+T27+T29+U30</f>
        <v>68</v>
      </c>
      <c r="U21" s="35">
        <f>+U27+U29+T30</f>
        <v>85</v>
      </c>
      <c r="V21" s="36">
        <f>+T21-U21</f>
        <v>-17</v>
      </c>
    </row>
    <row r="22" spans="1:22" ht="15">
      <c r="A22" s="37">
        <v>139</v>
      </c>
      <c r="B22" s="82" t="s">
        <v>272</v>
      </c>
      <c r="C22" s="83" t="s">
        <v>273</v>
      </c>
      <c r="D22" s="38">
        <f>+Q26</f>
        <v>0</v>
      </c>
      <c r="E22" s="39">
        <f>+P26</f>
        <v>3</v>
      </c>
      <c r="F22" s="38">
        <f>Q29</f>
        <v>3</v>
      </c>
      <c r="G22" s="39">
        <f>P29</f>
        <v>1</v>
      </c>
      <c r="H22" s="40"/>
      <c r="I22" s="41"/>
      <c r="J22" s="38">
        <f>P31</f>
      </c>
      <c r="K22" s="39">
        <f>Q31</f>
      </c>
      <c r="L22" s="38"/>
      <c r="M22" s="39"/>
      <c r="N22" s="31">
        <f>IF(SUM(D22:M22)=0,"",COUNTIF(I20:I23,"3"))</f>
        <v>1</v>
      </c>
      <c r="O22" s="32">
        <f>IF(SUM(E22:N22)=0,"",COUNTIF(H20:H23,"3"))</f>
        <v>1</v>
      </c>
      <c r="P22" s="33">
        <f>IF(SUM(D22:M22)=0,"",SUM(I20:I23))</f>
        <v>3</v>
      </c>
      <c r="Q22" s="34">
        <f>IF(SUM(D22:M22)=0,"",SUM(H20:H23))</f>
        <v>4</v>
      </c>
      <c r="R22" s="195">
        <v>2</v>
      </c>
      <c r="S22" s="196"/>
      <c r="T22" s="35">
        <f>+U26+U29+T31</f>
        <v>62</v>
      </c>
      <c r="U22" s="35">
        <f>+T26+T29+U31</f>
        <v>69</v>
      </c>
      <c r="V22" s="36">
        <f>+T22-U22</f>
        <v>-7</v>
      </c>
    </row>
    <row r="23" spans="1:22" ht="15.75" thickBot="1">
      <c r="A23" s="37" t="s">
        <v>17</v>
      </c>
      <c r="B23" s="84"/>
      <c r="C23" s="83"/>
      <c r="D23" s="38">
        <f>Q28</f>
      </c>
      <c r="E23" s="39">
        <f>P28</f>
      </c>
      <c r="F23" s="38">
        <f>Q27</f>
      </c>
      <c r="G23" s="39">
        <f>P27</f>
      </c>
      <c r="H23" s="38">
        <f>Q31</f>
      </c>
      <c r="I23" s="39">
        <f>P31</f>
      </c>
      <c r="J23" s="40"/>
      <c r="K23" s="41"/>
      <c r="L23" s="38"/>
      <c r="M23" s="39"/>
      <c r="N23" s="31">
        <f>IF(SUM(D23:M23)=0,"",COUNTIF(K20:K23,"3"))</f>
      </c>
      <c r="O23" s="32">
        <f>IF(SUM(E23:N23)=0,"",COUNTIF(J20:J23,"3"))</f>
      </c>
      <c r="P23" s="33">
        <f>IF(SUM(D23:M24)=0,"",SUM(K20:K23))</f>
      </c>
      <c r="Q23" s="34">
        <f>IF(SUM(D23:M23)=0,"",SUM(J20:J23))</f>
      </c>
      <c r="R23" s="195"/>
      <c r="S23" s="196"/>
      <c r="T23" s="35">
        <f>+U27+U28+U31</f>
        <v>0</v>
      </c>
      <c r="U23" s="35">
        <f>+T27+T28+T31</f>
        <v>0</v>
      </c>
      <c r="V23" s="36">
        <f>+T23-U23</f>
        <v>0</v>
      </c>
    </row>
    <row r="24" spans="1:24" ht="15" thickTop="1">
      <c r="A24" s="42"/>
      <c r="B24" s="43" t="s">
        <v>44</v>
      </c>
      <c r="C24" s="85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5"/>
      <c r="S24" s="46"/>
      <c r="T24" s="47"/>
      <c r="U24" s="48" t="s">
        <v>28</v>
      </c>
      <c r="V24" s="49">
        <f>SUM(V20:V23)</f>
        <v>0</v>
      </c>
      <c r="W24" s="48" t="str">
        <f>IF(V24=0,"OK","Virhe")</f>
        <v>OK</v>
      </c>
      <c r="X24" s="50"/>
    </row>
    <row r="25" spans="1:22" ht="15" thickBot="1">
      <c r="A25" s="51"/>
      <c r="B25" s="86" t="s">
        <v>29</v>
      </c>
      <c r="C25" s="87"/>
      <c r="D25" s="77"/>
      <c r="E25" s="78"/>
      <c r="F25" s="197" t="s">
        <v>30</v>
      </c>
      <c r="G25" s="198"/>
      <c r="H25" s="199" t="s">
        <v>31</v>
      </c>
      <c r="I25" s="198"/>
      <c r="J25" s="199" t="s">
        <v>32</v>
      </c>
      <c r="K25" s="198"/>
      <c r="L25" s="199" t="s">
        <v>33</v>
      </c>
      <c r="M25" s="198"/>
      <c r="N25" s="199" t="s">
        <v>34</v>
      </c>
      <c r="O25" s="198"/>
      <c r="P25" s="200" t="s">
        <v>35</v>
      </c>
      <c r="Q25" s="201"/>
      <c r="S25" s="53"/>
      <c r="T25" s="54" t="s">
        <v>22</v>
      </c>
      <c r="U25" s="55"/>
      <c r="V25" s="25" t="s">
        <v>23</v>
      </c>
    </row>
    <row r="26" spans="1:34" ht="15">
      <c r="A26" s="56" t="s">
        <v>36</v>
      </c>
      <c r="B26" s="88" t="str">
        <f>IF(B20&gt;"",B20,"")</f>
        <v>M. Nyyssönen/ J. Flemming</v>
      </c>
      <c r="C26" s="88" t="str">
        <f>IF(B22&gt;"",B22,"")</f>
        <v>S. Huuhka/ A. Hyttinen</v>
      </c>
      <c r="D26" s="79"/>
      <c r="E26" s="57"/>
      <c r="F26" s="193">
        <v>7</v>
      </c>
      <c r="G26" s="194"/>
      <c r="H26" s="190">
        <v>8</v>
      </c>
      <c r="I26" s="191"/>
      <c r="J26" s="190">
        <v>6</v>
      </c>
      <c r="K26" s="191"/>
      <c r="L26" s="190"/>
      <c r="M26" s="191"/>
      <c r="N26" s="192"/>
      <c r="O26" s="191"/>
      <c r="P26" s="58">
        <f aca="true" t="shared" si="11" ref="P26:P31">IF(COUNT(F26:N26)=0,"",COUNTIF(F26:N26,"&gt;=0"))</f>
        <v>3</v>
      </c>
      <c r="Q26" s="59">
        <f aca="true" t="shared" si="12" ref="Q26:Q31">IF(COUNT(F26:N26)=0,"",(IF(LEFT(F26,1)="-",1,0)+IF(LEFT(H26,1)="-",1,0)+IF(LEFT(J26,1)="-",1,0)+IF(LEFT(L26,1)="-",1,0)+IF(LEFT(N26,1)="-",1,0)))</f>
        <v>0</v>
      </c>
      <c r="R26" s="112">
        <v>0.6145833333333334</v>
      </c>
      <c r="S26" s="60"/>
      <c r="T26" s="61">
        <f aca="true" t="shared" si="13" ref="T26:U31">+Y26+AA26+AC26+AE26+AG26</f>
        <v>33</v>
      </c>
      <c r="U26" s="62">
        <f t="shared" si="13"/>
        <v>21</v>
      </c>
      <c r="V26" s="63">
        <f aca="true" t="shared" si="14" ref="V26:V31">+T26-U26</f>
        <v>12</v>
      </c>
      <c r="Y26" s="64">
        <f>IF(F26="",0,IF(LEFT(F26,1)="-",ABS(F26),(IF(F26&gt;9,F26+2,11))))</f>
        <v>11</v>
      </c>
      <c r="Z26" s="65">
        <f aca="true" t="shared" si="15" ref="Z26:Z31">IF(F26="",0,IF(LEFT(F26,1)="-",(IF(ABS(F26)&gt;9,(ABS(F26)+2),11)),F26))</f>
        <v>7</v>
      </c>
      <c r="AA26" s="64">
        <f>IF(H26="",0,IF(LEFT(H26,1)="-",ABS(H26),(IF(H26&gt;9,H26+2,11))))</f>
        <v>11</v>
      </c>
      <c r="AB26" s="65">
        <f aca="true" t="shared" si="16" ref="AB26:AB31">IF(H26="",0,IF(LEFT(H26,1)="-",(IF(ABS(H26)&gt;9,(ABS(H26)+2),11)),H26))</f>
        <v>8</v>
      </c>
      <c r="AC26" s="64">
        <f>IF(J26="",0,IF(LEFT(J26,1)="-",ABS(J26),(IF(J26&gt;9,J26+2,11))))</f>
        <v>11</v>
      </c>
      <c r="AD26" s="65">
        <f aca="true" t="shared" si="17" ref="AD26:AD31">IF(J26="",0,IF(LEFT(J26,1)="-",(IF(ABS(J26)&gt;9,(ABS(J26)+2),11)),J26))</f>
        <v>6</v>
      </c>
      <c r="AE26" s="64">
        <f>IF(L26="",0,IF(LEFT(L26,1)="-",ABS(L26),(IF(L26&gt;9,L26+2,11))))</f>
        <v>0</v>
      </c>
      <c r="AF26" s="65">
        <f aca="true" t="shared" si="18" ref="AF26:AF31">IF(L26="",0,IF(LEFT(L26,1)="-",(IF(ABS(L26)&gt;9,(ABS(L26)+2),11)),L26))</f>
        <v>0</v>
      </c>
      <c r="AG26" s="64">
        <f aca="true" t="shared" si="19" ref="AG26:AG31">IF(N26="",0,IF(LEFT(N26,1)="-",ABS(N26),(IF(N26&gt;9,N26+2,11))))</f>
        <v>0</v>
      </c>
      <c r="AH26" s="65">
        <f aca="true" t="shared" si="20" ref="AH26:AH31">IF(N26="",0,IF(LEFT(N26,1)="-",(IF(ABS(N26)&gt;9,(ABS(N26)+2),11)),N26))</f>
        <v>0</v>
      </c>
    </row>
    <row r="27" spans="1:34" ht="15">
      <c r="A27" s="56" t="s">
        <v>37</v>
      </c>
      <c r="B27" s="88"/>
      <c r="C27" s="88">
        <f>IF(B23&gt;"",B23,"")</f>
      </c>
      <c r="D27" s="80"/>
      <c r="E27" s="57"/>
      <c r="F27" s="183"/>
      <c r="G27" s="184"/>
      <c r="H27" s="183"/>
      <c r="I27" s="184"/>
      <c r="J27" s="183"/>
      <c r="K27" s="184"/>
      <c r="L27" s="183"/>
      <c r="M27" s="184"/>
      <c r="N27" s="183"/>
      <c r="O27" s="184"/>
      <c r="P27" s="58">
        <f t="shared" si="11"/>
      </c>
      <c r="Q27" s="59">
        <f t="shared" si="12"/>
      </c>
      <c r="S27" s="67"/>
      <c r="T27" s="61">
        <f t="shared" si="13"/>
        <v>0</v>
      </c>
      <c r="U27" s="62">
        <f t="shared" si="13"/>
        <v>0</v>
      </c>
      <c r="V27" s="63">
        <f t="shared" si="14"/>
        <v>0</v>
      </c>
      <c r="Y27" s="68">
        <f>IF(F27="",0,IF(LEFT(F27,1)="-",ABS(F27),(IF(F27&gt;9,F27+2,11))))</f>
        <v>0</v>
      </c>
      <c r="Z27" s="69">
        <f t="shared" si="15"/>
        <v>0</v>
      </c>
      <c r="AA27" s="68">
        <f>IF(H27="",0,IF(LEFT(H27,1)="-",ABS(H27),(IF(H27&gt;9,H27+2,11))))</f>
        <v>0</v>
      </c>
      <c r="AB27" s="69">
        <f t="shared" si="16"/>
        <v>0</v>
      </c>
      <c r="AC27" s="68">
        <f>IF(J27="",0,IF(LEFT(J27,1)="-",ABS(J27),(IF(J27&gt;9,J27+2,11))))</f>
        <v>0</v>
      </c>
      <c r="AD27" s="69">
        <f t="shared" si="17"/>
        <v>0</v>
      </c>
      <c r="AE27" s="68">
        <f>IF(L27="",0,IF(LEFT(L27,1)="-",ABS(L27),(IF(L27&gt;9,L27+2,11))))</f>
        <v>0</v>
      </c>
      <c r="AF27" s="69">
        <f t="shared" si="18"/>
        <v>0</v>
      </c>
      <c r="AG27" s="68">
        <f t="shared" si="19"/>
        <v>0</v>
      </c>
      <c r="AH27" s="69">
        <f t="shared" si="20"/>
        <v>0</v>
      </c>
    </row>
    <row r="28" spans="1:34" ht="15.75" thickBot="1">
      <c r="A28" s="56" t="s">
        <v>38</v>
      </c>
      <c r="B28" s="89"/>
      <c r="C28" s="89">
        <f>IF(B23&gt;"",B23,"")</f>
      </c>
      <c r="D28" s="77"/>
      <c r="E28" s="52"/>
      <c r="F28" s="188"/>
      <c r="G28" s="189"/>
      <c r="H28" s="188"/>
      <c r="I28" s="189"/>
      <c r="J28" s="188"/>
      <c r="K28" s="189"/>
      <c r="L28" s="188"/>
      <c r="M28" s="189"/>
      <c r="N28" s="188"/>
      <c r="O28" s="189"/>
      <c r="P28" s="58">
        <f t="shared" si="11"/>
      </c>
      <c r="Q28" s="59">
        <f t="shared" si="12"/>
      </c>
      <c r="S28" s="67"/>
      <c r="T28" s="61">
        <f t="shared" si="13"/>
        <v>0</v>
      </c>
      <c r="U28" s="62">
        <f t="shared" si="13"/>
        <v>0</v>
      </c>
      <c r="V28" s="63">
        <f t="shared" si="14"/>
        <v>0</v>
      </c>
      <c r="Y28" s="68">
        <f aca="true" t="shared" si="21" ref="Y28:AE31">IF(F28="",0,IF(LEFT(F28,1)="-",ABS(F28),(IF(F28&gt;9,F28+2,11))))</f>
        <v>0</v>
      </c>
      <c r="Z28" s="69">
        <f t="shared" si="15"/>
        <v>0</v>
      </c>
      <c r="AA28" s="68">
        <f t="shared" si="21"/>
        <v>0</v>
      </c>
      <c r="AB28" s="69">
        <f t="shared" si="16"/>
        <v>0</v>
      </c>
      <c r="AC28" s="68">
        <f t="shared" si="21"/>
        <v>0</v>
      </c>
      <c r="AD28" s="69">
        <f t="shared" si="17"/>
        <v>0</v>
      </c>
      <c r="AE28" s="68">
        <f t="shared" si="21"/>
        <v>0</v>
      </c>
      <c r="AF28" s="69">
        <f t="shared" si="18"/>
        <v>0</v>
      </c>
      <c r="AG28" s="68">
        <f t="shared" si="19"/>
        <v>0</v>
      </c>
      <c r="AH28" s="69">
        <f t="shared" si="20"/>
        <v>0</v>
      </c>
    </row>
    <row r="29" spans="1:34" ht="15">
      <c r="A29" s="56" t="s">
        <v>40</v>
      </c>
      <c r="B29" s="88" t="str">
        <f>IF(B21&gt;"",B21,"")</f>
        <v>M. Haarala/ O-V Halonen</v>
      </c>
      <c r="C29" s="88" t="str">
        <f>IF(B22&gt;"",B22,"")</f>
        <v>S. Huuhka/ A. Hyttinen</v>
      </c>
      <c r="D29" s="79"/>
      <c r="E29" s="57"/>
      <c r="F29" s="190">
        <v>-10</v>
      </c>
      <c r="G29" s="191"/>
      <c r="H29" s="190">
        <v>7</v>
      </c>
      <c r="I29" s="191"/>
      <c r="J29" s="190">
        <v>-6</v>
      </c>
      <c r="K29" s="191"/>
      <c r="L29" s="190">
        <v>-9</v>
      </c>
      <c r="M29" s="191"/>
      <c r="N29" s="190"/>
      <c r="O29" s="191"/>
      <c r="P29" s="58">
        <f t="shared" si="11"/>
        <v>1</v>
      </c>
      <c r="Q29" s="59">
        <f t="shared" si="12"/>
        <v>3</v>
      </c>
      <c r="R29" s="112">
        <v>0.6319444444444444</v>
      </c>
      <c r="S29" s="67"/>
      <c r="T29" s="61">
        <f t="shared" si="13"/>
        <v>36</v>
      </c>
      <c r="U29" s="62">
        <f t="shared" si="13"/>
        <v>41</v>
      </c>
      <c r="V29" s="63">
        <f t="shared" si="14"/>
        <v>-5</v>
      </c>
      <c r="Y29" s="68">
        <f t="shared" si="21"/>
        <v>10</v>
      </c>
      <c r="Z29" s="69">
        <f t="shared" si="15"/>
        <v>12</v>
      </c>
      <c r="AA29" s="68">
        <f t="shared" si="21"/>
        <v>11</v>
      </c>
      <c r="AB29" s="69">
        <f t="shared" si="16"/>
        <v>7</v>
      </c>
      <c r="AC29" s="68">
        <f t="shared" si="21"/>
        <v>6</v>
      </c>
      <c r="AD29" s="69">
        <f t="shared" si="17"/>
        <v>11</v>
      </c>
      <c r="AE29" s="68">
        <f t="shared" si="21"/>
        <v>9</v>
      </c>
      <c r="AF29" s="69">
        <f t="shared" si="18"/>
        <v>11</v>
      </c>
      <c r="AG29" s="68">
        <f t="shared" si="19"/>
        <v>0</v>
      </c>
      <c r="AH29" s="69">
        <f t="shared" si="20"/>
        <v>0</v>
      </c>
    </row>
    <row r="30" spans="1:34" ht="15">
      <c r="A30" s="56" t="s">
        <v>41</v>
      </c>
      <c r="B30" s="88" t="str">
        <f>IF(B20&gt;"",B20,"")</f>
        <v>M. Nyyssönen/ J. Flemming</v>
      </c>
      <c r="C30" s="88" t="str">
        <f>IF(B21&gt;"",B21,"")</f>
        <v>M. Haarala/ O-V Halonen</v>
      </c>
      <c r="D30" s="80"/>
      <c r="E30" s="57"/>
      <c r="F30" s="183">
        <v>-11</v>
      </c>
      <c r="G30" s="184"/>
      <c r="H30" s="183">
        <v>8</v>
      </c>
      <c r="I30" s="184"/>
      <c r="J30" s="187">
        <v>4</v>
      </c>
      <c r="K30" s="184"/>
      <c r="L30" s="183">
        <v>7</v>
      </c>
      <c r="M30" s="184"/>
      <c r="N30" s="183"/>
      <c r="O30" s="184"/>
      <c r="P30" s="58">
        <f t="shared" si="11"/>
        <v>3</v>
      </c>
      <c r="Q30" s="59">
        <f t="shared" si="12"/>
        <v>1</v>
      </c>
      <c r="R30" s="112">
        <v>0.6493055555555556</v>
      </c>
      <c r="S30" s="67"/>
      <c r="T30" s="61">
        <f t="shared" si="13"/>
        <v>44</v>
      </c>
      <c r="U30" s="62">
        <f t="shared" si="13"/>
        <v>32</v>
      </c>
      <c r="V30" s="63">
        <f t="shared" si="14"/>
        <v>12</v>
      </c>
      <c r="Y30" s="68">
        <f t="shared" si="21"/>
        <v>11</v>
      </c>
      <c r="Z30" s="69">
        <f t="shared" si="15"/>
        <v>13</v>
      </c>
      <c r="AA30" s="68">
        <f t="shared" si="21"/>
        <v>11</v>
      </c>
      <c r="AB30" s="69">
        <f t="shared" si="16"/>
        <v>8</v>
      </c>
      <c r="AC30" s="68">
        <f t="shared" si="21"/>
        <v>11</v>
      </c>
      <c r="AD30" s="69">
        <f t="shared" si="17"/>
        <v>4</v>
      </c>
      <c r="AE30" s="68">
        <f t="shared" si="21"/>
        <v>11</v>
      </c>
      <c r="AF30" s="69">
        <f t="shared" si="18"/>
        <v>7</v>
      </c>
      <c r="AG30" s="68">
        <f t="shared" si="19"/>
        <v>0</v>
      </c>
      <c r="AH30" s="69">
        <f t="shared" si="20"/>
        <v>0</v>
      </c>
    </row>
    <row r="31" spans="1:34" ht="15.75" thickBot="1">
      <c r="A31" s="70" t="s">
        <v>42</v>
      </c>
      <c r="B31" s="90"/>
      <c r="C31" s="90">
        <f>IF(B23&gt;"",B23,"")</f>
      </c>
      <c r="D31" s="81"/>
      <c r="E31" s="71"/>
      <c r="F31" s="185"/>
      <c r="G31" s="186"/>
      <c r="H31" s="185"/>
      <c r="I31" s="186"/>
      <c r="J31" s="185"/>
      <c r="K31" s="186"/>
      <c r="L31" s="185"/>
      <c r="M31" s="186"/>
      <c r="N31" s="185"/>
      <c r="O31" s="186"/>
      <c r="P31" s="72">
        <f t="shared" si="11"/>
      </c>
      <c r="Q31" s="73">
        <f t="shared" si="12"/>
      </c>
      <c r="R31" s="74"/>
      <c r="S31" s="16"/>
      <c r="T31" s="61">
        <f t="shared" si="13"/>
        <v>0</v>
      </c>
      <c r="U31" s="62">
        <f t="shared" si="13"/>
        <v>0</v>
      </c>
      <c r="V31" s="63">
        <f t="shared" si="14"/>
        <v>0</v>
      </c>
      <c r="Y31" s="75">
        <f t="shared" si="21"/>
        <v>0</v>
      </c>
      <c r="Z31" s="76">
        <f t="shared" si="15"/>
        <v>0</v>
      </c>
      <c r="AA31" s="75">
        <f t="shared" si="21"/>
        <v>0</v>
      </c>
      <c r="AB31" s="76">
        <f t="shared" si="16"/>
        <v>0</v>
      </c>
      <c r="AC31" s="75">
        <f t="shared" si="21"/>
        <v>0</v>
      </c>
      <c r="AD31" s="76">
        <f t="shared" si="17"/>
        <v>0</v>
      </c>
      <c r="AE31" s="75">
        <f t="shared" si="21"/>
        <v>0</v>
      </c>
      <c r="AF31" s="76">
        <f t="shared" si="18"/>
        <v>0</v>
      </c>
      <c r="AG31" s="75">
        <f t="shared" si="19"/>
        <v>0</v>
      </c>
      <c r="AH31" s="76">
        <f t="shared" si="20"/>
        <v>0</v>
      </c>
    </row>
    <row r="32" spans="2:3" ht="15.75" thickBot="1" thickTop="1">
      <c r="B32" s="91"/>
      <c r="C32" s="91"/>
    </row>
    <row r="33" spans="1:19" ht="15.75" thickTop="1">
      <c r="A33" s="3"/>
      <c r="B33" s="92" t="s">
        <v>57</v>
      </c>
      <c r="C33" s="93"/>
      <c r="D33" s="5"/>
      <c r="E33" s="5"/>
      <c r="F33" s="6"/>
      <c r="G33" s="5"/>
      <c r="H33" s="7" t="s">
        <v>4</v>
      </c>
      <c r="I33" s="8"/>
      <c r="J33" s="208" t="s">
        <v>263</v>
      </c>
      <c r="K33" s="209"/>
      <c r="L33" s="209"/>
      <c r="M33" s="210"/>
      <c r="N33" s="9" t="s">
        <v>5</v>
      </c>
      <c r="O33" s="10"/>
      <c r="P33" s="211" t="s">
        <v>59</v>
      </c>
      <c r="Q33" s="212"/>
      <c r="R33" s="212"/>
      <c r="S33" s="213"/>
    </row>
    <row r="34" spans="1:19" ht="15.75" thickBot="1">
      <c r="A34" s="11"/>
      <c r="B34" s="94" t="s">
        <v>55</v>
      </c>
      <c r="C34" s="95" t="s">
        <v>6</v>
      </c>
      <c r="D34" s="214">
        <v>3</v>
      </c>
      <c r="E34" s="215"/>
      <c r="F34" s="216"/>
      <c r="G34" s="217" t="s">
        <v>7</v>
      </c>
      <c r="H34" s="218"/>
      <c r="I34" s="218"/>
      <c r="J34" s="219">
        <v>39536</v>
      </c>
      <c r="K34" s="219"/>
      <c r="L34" s="219"/>
      <c r="M34" s="220"/>
      <c r="N34" s="14" t="s">
        <v>8</v>
      </c>
      <c r="O34" s="15"/>
      <c r="P34" s="221">
        <v>0.6145833333333334</v>
      </c>
      <c r="Q34" s="222"/>
      <c r="R34" s="222"/>
      <c r="S34" s="223"/>
    </row>
    <row r="35" spans="1:22" ht="15" thickTop="1">
      <c r="A35" s="18"/>
      <c r="B35" s="96" t="s">
        <v>13</v>
      </c>
      <c r="C35" s="97" t="s">
        <v>0</v>
      </c>
      <c r="D35" s="202" t="s">
        <v>14</v>
      </c>
      <c r="E35" s="203"/>
      <c r="F35" s="202" t="s">
        <v>15</v>
      </c>
      <c r="G35" s="203"/>
      <c r="H35" s="202" t="s">
        <v>16</v>
      </c>
      <c r="I35" s="203"/>
      <c r="J35" s="202" t="s">
        <v>17</v>
      </c>
      <c r="K35" s="203"/>
      <c r="L35" s="202"/>
      <c r="M35" s="203"/>
      <c r="N35" s="21" t="s">
        <v>18</v>
      </c>
      <c r="O35" s="22" t="s">
        <v>19</v>
      </c>
      <c r="P35" s="23" t="s">
        <v>20</v>
      </c>
      <c r="Q35" s="24"/>
      <c r="R35" s="204" t="s">
        <v>21</v>
      </c>
      <c r="S35" s="205"/>
      <c r="T35" s="206" t="s">
        <v>22</v>
      </c>
      <c r="U35" s="207"/>
      <c r="V35" s="25" t="s">
        <v>23</v>
      </c>
    </row>
    <row r="36" spans="1:22" ht="15">
      <c r="A36" s="26">
        <v>40</v>
      </c>
      <c r="B36" s="82" t="s">
        <v>274</v>
      </c>
      <c r="C36" s="83" t="s">
        <v>275</v>
      </c>
      <c r="D36" s="27"/>
      <c r="E36" s="28"/>
      <c r="F36" s="29">
        <f>+P46</f>
        <v>3</v>
      </c>
      <c r="G36" s="30">
        <f>+Q46</f>
        <v>0</v>
      </c>
      <c r="H36" s="29">
        <f>P42</f>
        <v>3</v>
      </c>
      <c r="I36" s="30">
        <f>Q42</f>
        <v>0</v>
      </c>
      <c r="J36" s="29">
        <f>P44</f>
      </c>
      <c r="K36" s="30">
        <f>Q44</f>
      </c>
      <c r="L36" s="29"/>
      <c r="M36" s="30"/>
      <c r="N36" s="31">
        <f>IF(SUM(D36:M36)=0,"",COUNTIF(E36:E39,"3"))</f>
        <v>2</v>
      </c>
      <c r="O36" s="32">
        <f>IF(SUM(E36:N36)=0,"",COUNTIF(D36:D39,"3"))</f>
        <v>0</v>
      </c>
      <c r="P36" s="33">
        <f>IF(SUM(D36:M36)=0,"",SUM(E36:E39))</f>
        <v>6</v>
      </c>
      <c r="Q36" s="34">
        <f>IF(SUM(D36:M36)=0,"",SUM(D36:D39))</f>
        <v>0</v>
      </c>
      <c r="R36" s="195">
        <v>1</v>
      </c>
      <c r="S36" s="196"/>
      <c r="T36" s="35">
        <f>+T42+T44+T46</f>
        <v>69</v>
      </c>
      <c r="U36" s="35">
        <f>+U42+U44+U46</f>
        <v>47</v>
      </c>
      <c r="V36" s="36">
        <f>+T36-U36</f>
        <v>22</v>
      </c>
    </row>
    <row r="37" spans="1:22" ht="15">
      <c r="A37" s="37">
        <v>78</v>
      </c>
      <c r="B37" s="82" t="s">
        <v>276</v>
      </c>
      <c r="C37" s="83" t="s">
        <v>3</v>
      </c>
      <c r="D37" s="38">
        <f>+Q46</f>
        <v>0</v>
      </c>
      <c r="E37" s="39">
        <f>+P46</f>
        <v>3</v>
      </c>
      <c r="F37" s="40"/>
      <c r="G37" s="41"/>
      <c r="H37" s="38">
        <f>P45</f>
        <v>3</v>
      </c>
      <c r="I37" s="39">
        <f>Q45</f>
        <v>1</v>
      </c>
      <c r="J37" s="38">
        <f>P43</f>
      </c>
      <c r="K37" s="39">
        <f>Q43</f>
      </c>
      <c r="L37" s="38"/>
      <c r="M37" s="39"/>
      <c r="N37" s="31">
        <f>IF(SUM(D37:M37)=0,"",COUNTIF(G36:G39,"3"))</f>
        <v>1</v>
      </c>
      <c r="O37" s="32">
        <f>IF(SUM(E37:N37)=0,"",COUNTIF(F36:F39,"3"))</f>
        <v>1</v>
      </c>
      <c r="P37" s="33">
        <f>IF(SUM(D37:M37)=0,"",SUM(G36:G39))</f>
        <v>3</v>
      </c>
      <c r="Q37" s="34">
        <f>IF(SUM(D37:M37)=0,"",SUM(F36:F39))</f>
        <v>4</v>
      </c>
      <c r="R37" s="195">
        <v>2</v>
      </c>
      <c r="S37" s="196"/>
      <c r="T37" s="35">
        <f>+T43+T45+U46</f>
        <v>71</v>
      </c>
      <c r="U37" s="35">
        <f>+U43+U45+T46</f>
        <v>67</v>
      </c>
      <c r="V37" s="36">
        <f>+T37-U37</f>
        <v>4</v>
      </c>
    </row>
    <row r="38" spans="1:22" ht="15">
      <c r="A38" s="37">
        <v>139</v>
      </c>
      <c r="B38" s="82" t="s">
        <v>277</v>
      </c>
      <c r="C38" s="83" t="s">
        <v>25</v>
      </c>
      <c r="D38" s="38">
        <f>+Q42</f>
        <v>0</v>
      </c>
      <c r="E38" s="39">
        <f>+P42</f>
        <v>3</v>
      </c>
      <c r="F38" s="38">
        <f>Q45</f>
        <v>1</v>
      </c>
      <c r="G38" s="39">
        <f>P45</f>
        <v>3</v>
      </c>
      <c r="H38" s="40"/>
      <c r="I38" s="41"/>
      <c r="J38" s="38">
        <f>P47</f>
      </c>
      <c r="K38" s="39">
        <f>Q47</f>
      </c>
      <c r="L38" s="38"/>
      <c r="M38" s="39"/>
      <c r="N38" s="31">
        <f>IF(SUM(D38:M38)=0,"",COUNTIF(I36:I39,"3"))</f>
        <v>0</v>
      </c>
      <c r="O38" s="32">
        <f>IF(SUM(E38:N38)=0,"",COUNTIF(H36:H39,"3"))</f>
        <v>2</v>
      </c>
      <c r="P38" s="33">
        <f>IF(SUM(D38:M38)=0,"",SUM(I36:I39))</f>
        <v>1</v>
      </c>
      <c r="Q38" s="34">
        <f>IF(SUM(D38:M38)=0,"",SUM(H36:H39))</f>
        <v>6</v>
      </c>
      <c r="R38" s="195">
        <v>3</v>
      </c>
      <c r="S38" s="196"/>
      <c r="T38" s="35">
        <f>+U42+U45+T47</f>
        <v>52</v>
      </c>
      <c r="U38" s="35">
        <f>+T42+T45+U47</f>
        <v>78</v>
      </c>
      <c r="V38" s="36">
        <f>+T38-U38</f>
        <v>-26</v>
      </c>
    </row>
    <row r="39" spans="1:22" ht="15.75" thickBot="1">
      <c r="A39" s="37" t="s">
        <v>17</v>
      </c>
      <c r="B39" s="84"/>
      <c r="C39" s="83"/>
      <c r="D39" s="38">
        <f>Q44</f>
      </c>
      <c r="E39" s="39">
        <f>P44</f>
      </c>
      <c r="F39" s="38">
        <f>Q43</f>
      </c>
      <c r="G39" s="39">
        <f>P43</f>
      </c>
      <c r="H39" s="38">
        <f>Q47</f>
      </c>
      <c r="I39" s="39">
        <f>P47</f>
      </c>
      <c r="J39" s="40"/>
      <c r="K39" s="41"/>
      <c r="L39" s="38"/>
      <c r="M39" s="39"/>
      <c r="N39" s="31">
        <f>IF(SUM(D39:M39)=0,"",COUNTIF(K36:K39,"3"))</f>
      </c>
      <c r="O39" s="32">
        <f>IF(SUM(E39:N39)=0,"",COUNTIF(J36:J39,"3"))</f>
      </c>
      <c r="P39" s="33">
        <f>IF(SUM(D39:M40)=0,"",SUM(K36:K39))</f>
      </c>
      <c r="Q39" s="34">
        <f>IF(SUM(D39:M39)=0,"",SUM(J36:J39))</f>
      </c>
      <c r="R39" s="195"/>
      <c r="S39" s="196"/>
      <c r="T39" s="35">
        <f>+U43+U44+U47</f>
        <v>0</v>
      </c>
      <c r="U39" s="35">
        <f>+T43+T44+T47</f>
        <v>0</v>
      </c>
      <c r="V39" s="36">
        <f>+T39-U39</f>
        <v>0</v>
      </c>
    </row>
    <row r="40" spans="1:24" ht="15" thickTop="1">
      <c r="A40" s="42"/>
      <c r="B40" s="43" t="s">
        <v>44</v>
      </c>
      <c r="C40" s="85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5"/>
      <c r="S40" s="46"/>
      <c r="T40" s="47"/>
      <c r="U40" s="48" t="s">
        <v>28</v>
      </c>
      <c r="V40" s="49">
        <f>SUM(V36:V39)</f>
        <v>0</v>
      </c>
      <c r="W40" s="48" t="str">
        <f>IF(V40=0,"OK","Virhe")</f>
        <v>OK</v>
      </c>
      <c r="X40" s="50"/>
    </row>
    <row r="41" spans="1:22" ht="15" thickBot="1">
      <c r="A41" s="51"/>
      <c r="B41" s="86" t="s">
        <v>29</v>
      </c>
      <c r="C41" s="87"/>
      <c r="D41" s="77"/>
      <c r="E41" s="78"/>
      <c r="F41" s="197" t="s">
        <v>30</v>
      </c>
      <c r="G41" s="198"/>
      <c r="H41" s="199" t="s">
        <v>31</v>
      </c>
      <c r="I41" s="198"/>
      <c r="J41" s="199" t="s">
        <v>32</v>
      </c>
      <c r="K41" s="198"/>
      <c r="L41" s="199" t="s">
        <v>33</v>
      </c>
      <c r="M41" s="198"/>
      <c r="N41" s="199" t="s">
        <v>34</v>
      </c>
      <c r="O41" s="198"/>
      <c r="P41" s="200" t="s">
        <v>35</v>
      </c>
      <c r="Q41" s="201"/>
      <c r="S41" s="53"/>
      <c r="T41" s="54" t="s">
        <v>22</v>
      </c>
      <c r="U41" s="55"/>
      <c r="V41" s="25" t="s">
        <v>23</v>
      </c>
    </row>
    <row r="42" spans="1:34" ht="15">
      <c r="A42" s="56" t="s">
        <v>36</v>
      </c>
      <c r="B42" s="88" t="str">
        <f>IF(B36&gt;"",B36,"")</f>
        <v>S. Soine/ O. Tennilä</v>
      </c>
      <c r="C42" s="88" t="str">
        <f>IF(B38&gt;"",B38,"")</f>
        <v>J. Pulkkinen/ J. Nousiainen</v>
      </c>
      <c r="D42" s="79"/>
      <c r="E42" s="57"/>
      <c r="F42" s="193">
        <v>7</v>
      </c>
      <c r="G42" s="194"/>
      <c r="H42" s="190">
        <v>3</v>
      </c>
      <c r="I42" s="191"/>
      <c r="J42" s="190">
        <v>10</v>
      </c>
      <c r="K42" s="191"/>
      <c r="L42" s="190"/>
      <c r="M42" s="191"/>
      <c r="N42" s="192"/>
      <c r="O42" s="191"/>
      <c r="P42" s="58">
        <f aca="true" t="shared" si="22" ref="P42:P47">IF(COUNT(F42:N42)=0,"",COUNTIF(F42:N42,"&gt;=0"))</f>
        <v>3</v>
      </c>
      <c r="Q42" s="59">
        <f aca="true" t="shared" si="23" ref="Q42:Q47">IF(COUNT(F42:N42)=0,"",(IF(LEFT(F42,1)="-",1,0)+IF(LEFT(H42,1)="-",1,0)+IF(LEFT(J42,1)="-",1,0)+IF(LEFT(L42,1)="-",1,0)+IF(LEFT(N42,1)="-",1,0)))</f>
        <v>0</v>
      </c>
      <c r="R42" s="112">
        <v>0.6145833333333334</v>
      </c>
      <c r="S42" s="60"/>
      <c r="T42" s="61">
        <f aca="true" t="shared" si="24" ref="T42:U47">+Y42+AA42+AC42+AE42+AG42</f>
        <v>34</v>
      </c>
      <c r="U42" s="62">
        <f t="shared" si="24"/>
        <v>20</v>
      </c>
      <c r="V42" s="63">
        <f aca="true" t="shared" si="25" ref="V42:V47">+T42-U42</f>
        <v>14</v>
      </c>
      <c r="Y42" s="64">
        <f>IF(F42="",0,IF(LEFT(F42,1)="-",ABS(F42),(IF(F42&gt;9,F42+2,11))))</f>
        <v>11</v>
      </c>
      <c r="Z42" s="65">
        <f aca="true" t="shared" si="26" ref="Z42:Z47">IF(F42="",0,IF(LEFT(F42,1)="-",(IF(ABS(F42)&gt;9,(ABS(F42)+2),11)),F42))</f>
        <v>7</v>
      </c>
      <c r="AA42" s="64">
        <f>IF(H42="",0,IF(LEFT(H42,1)="-",ABS(H42),(IF(H42&gt;9,H42+2,11))))</f>
        <v>11</v>
      </c>
      <c r="AB42" s="65">
        <f aca="true" t="shared" si="27" ref="AB42:AB47">IF(H42="",0,IF(LEFT(H42,1)="-",(IF(ABS(H42)&gt;9,(ABS(H42)+2),11)),H42))</f>
        <v>3</v>
      </c>
      <c r="AC42" s="64">
        <f>IF(J42="",0,IF(LEFT(J42,1)="-",ABS(J42),(IF(J42&gt;9,J42+2,11))))</f>
        <v>12</v>
      </c>
      <c r="AD42" s="65">
        <f aca="true" t="shared" si="28" ref="AD42:AD47">IF(J42="",0,IF(LEFT(J42,1)="-",(IF(ABS(J42)&gt;9,(ABS(J42)+2),11)),J42))</f>
        <v>10</v>
      </c>
      <c r="AE42" s="64">
        <f>IF(L42="",0,IF(LEFT(L42,1)="-",ABS(L42),(IF(L42&gt;9,L42+2,11))))</f>
        <v>0</v>
      </c>
      <c r="AF42" s="65">
        <f aca="true" t="shared" si="29" ref="AF42:AF47">IF(L42="",0,IF(LEFT(L42,1)="-",(IF(ABS(L42)&gt;9,(ABS(L42)+2),11)),L42))</f>
        <v>0</v>
      </c>
      <c r="AG42" s="64">
        <f aca="true" t="shared" si="30" ref="AG42:AG47">IF(N42="",0,IF(LEFT(N42,1)="-",ABS(N42),(IF(N42&gt;9,N42+2,11))))</f>
        <v>0</v>
      </c>
      <c r="AH42" s="65">
        <f aca="true" t="shared" si="31" ref="AH42:AH47">IF(N42="",0,IF(LEFT(N42,1)="-",(IF(ABS(N42)&gt;9,(ABS(N42)+2),11)),N42))</f>
        <v>0</v>
      </c>
    </row>
    <row r="43" spans="1:34" ht="15">
      <c r="A43" s="56" t="s">
        <v>37</v>
      </c>
      <c r="B43" s="88"/>
      <c r="C43" s="88">
        <f>IF(B39&gt;"",B39,"")</f>
      </c>
      <c r="D43" s="80"/>
      <c r="E43" s="57"/>
      <c r="F43" s="183"/>
      <c r="G43" s="184"/>
      <c r="H43" s="183"/>
      <c r="I43" s="184"/>
      <c r="J43" s="183"/>
      <c r="K43" s="184"/>
      <c r="L43" s="183"/>
      <c r="M43" s="184"/>
      <c r="N43" s="183"/>
      <c r="O43" s="184"/>
      <c r="P43" s="58">
        <f t="shared" si="22"/>
      </c>
      <c r="Q43" s="59">
        <f t="shared" si="23"/>
      </c>
      <c r="S43" s="67"/>
      <c r="T43" s="61">
        <f t="shared" si="24"/>
        <v>0</v>
      </c>
      <c r="U43" s="62">
        <f t="shared" si="24"/>
        <v>0</v>
      </c>
      <c r="V43" s="63">
        <f t="shared" si="25"/>
        <v>0</v>
      </c>
      <c r="Y43" s="68">
        <f>IF(F43="",0,IF(LEFT(F43,1)="-",ABS(F43),(IF(F43&gt;9,F43+2,11))))</f>
        <v>0</v>
      </c>
      <c r="Z43" s="69">
        <f t="shared" si="26"/>
        <v>0</v>
      </c>
      <c r="AA43" s="68">
        <f>IF(H43="",0,IF(LEFT(H43,1)="-",ABS(H43),(IF(H43&gt;9,H43+2,11))))</f>
        <v>0</v>
      </c>
      <c r="AB43" s="69">
        <f t="shared" si="27"/>
        <v>0</v>
      </c>
      <c r="AC43" s="68">
        <f>IF(J43="",0,IF(LEFT(J43,1)="-",ABS(J43),(IF(J43&gt;9,J43+2,11))))</f>
        <v>0</v>
      </c>
      <c r="AD43" s="69">
        <f t="shared" si="28"/>
        <v>0</v>
      </c>
      <c r="AE43" s="68">
        <f>IF(L43="",0,IF(LEFT(L43,1)="-",ABS(L43),(IF(L43&gt;9,L43+2,11))))</f>
        <v>0</v>
      </c>
      <c r="AF43" s="69">
        <f t="shared" si="29"/>
        <v>0</v>
      </c>
      <c r="AG43" s="68">
        <f t="shared" si="30"/>
        <v>0</v>
      </c>
      <c r="AH43" s="69">
        <f t="shared" si="31"/>
        <v>0</v>
      </c>
    </row>
    <row r="44" spans="1:34" ht="15.75" thickBot="1">
      <c r="A44" s="56" t="s">
        <v>38</v>
      </c>
      <c r="B44" s="89"/>
      <c r="C44" s="89">
        <f>IF(B39&gt;"",B39,"")</f>
      </c>
      <c r="D44" s="77"/>
      <c r="E44" s="52"/>
      <c r="F44" s="188"/>
      <c r="G44" s="189"/>
      <c r="H44" s="188"/>
      <c r="I44" s="189"/>
      <c r="J44" s="188"/>
      <c r="K44" s="189"/>
      <c r="L44" s="188"/>
      <c r="M44" s="189"/>
      <c r="N44" s="188"/>
      <c r="O44" s="189"/>
      <c r="P44" s="58">
        <f t="shared" si="22"/>
      </c>
      <c r="Q44" s="59">
        <f t="shared" si="23"/>
      </c>
      <c r="S44" s="67"/>
      <c r="T44" s="61">
        <f t="shared" si="24"/>
        <v>0</v>
      </c>
      <c r="U44" s="62">
        <f t="shared" si="24"/>
        <v>0</v>
      </c>
      <c r="V44" s="63">
        <f t="shared" si="25"/>
        <v>0</v>
      </c>
      <c r="Y44" s="68">
        <f aca="true" t="shared" si="32" ref="Y44:AE47">IF(F44="",0,IF(LEFT(F44,1)="-",ABS(F44),(IF(F44&gt;9,F44+2,11))))</f>
        <v>0</v>
      </c>
      <c r="Z44" s="69">
        <f t="shared" si="26"/>
        <v>0</v>
      </c>
      <c r="AA44" s="68">
        <f t="shared" si="32"/>
        <v>0</v>
      </c>
      <c r="AB44" s="69">
        <f t="shared" si="27"/>
        <v>0</v>
      </c>
      <c r="AC44" s="68">
        <f t="shared" si="32"/>
        <v>0</v>
      </c>
      <c r="AD44" s="69">
        <f t="shared" si="28"/>
        <v>0</v>
      </c>
      <c r="AE44" s="68">
        <f t="shared" si="32"/>
        <v>0</v>
      </c>
      <c r="AF44" s="69">
        <f t="shared" si="29"/>
        <v>0</v>
      </c>
      <c r="AG44" s="68">
        <f t="shared" si="30"/>
        <v>0</v>
      </c>
      <c r="AH44" s="69">
        <f t="shared" si="31"/>
        <v>0</v>
      </c>
    </row>
    <row r="45" spans="1:34" ht="15">
      <c r="A45" s="56" t="s">
        <v>40</v>
      </c>
      <c r="B45" s="88" t="str">
        <f>IF(B37&gt;"",B37,"")</f>
        <v>L. Kivelä/ J. Muinonen</v>
      </c>
      <c r="C45" s="88" t="str">
        <f>IF(B38&gt;"",B38,"")</f>
        <v>J. Pulkkinen/ J. Nousiainen</v>
      </c>
      <c r="D45" s="79"/>
      <c r="E45" s="57"/>
      <c r="F45" s="190">
        <v>-11</v>
      </c>
      <c r="G45" s="191"/>
      <c r="H45" s="190">
        <v>8</v>
      </c>
      <c r="I45" s="191"/>
      <c r="J45" s="190">
        <v>7</v>
      </c>
      <c r="K45" s="191"/>
      <c r="L45" s="190">
        <v>4</v>
      </c>
      <c r="M45" s="191"/>
      <c r="N45" s="190"/>
      <c r="O45" s="191"/>
      <c r="P45" s="58">
        <f t="shared" si="22"/>
        <v>3</v>
      </c>
      <c r="Q45" s="59">
        <f t="shared" si="23"/>
        <v>1</v>
      </c>
      <c r="R45" s="112">
        <v>0.6319444444444444</v>
      </c>
      <c r="S45" s="67"/>
      <c r="T45" s="61">
        <f t="shared" si="24"/>
        <v>44</v>
      </c>
      <c r="U45" s="62">
        <f t="shared" si="24"/>
        <v>32</v>
      </c>
      <c r="V45" s="63">
        <f t="shared" si="25"/>
        <v>12</v>
      </c>
      <c r="Y45" s="68">
        <f t="shared" si="32"/>
        <v>11</v>
      </c>
      <c r="Z45" s="69">
        <f t="shared" si="26"/>
        <v>13</v>
      </c>
      <c r="AA45" s="68">
        <f t="shared" si="32"/>
        <v>11</v>
      </c>
      <c r="AB45" s="69">
        <f t="shared" si="27"/>
        <v>8</v>
      </c>
      <c r="AC45" s="68">
        <f t="shared" si="32"/>
        <v>11</v>
      </c>
      <c r="AD45" s="69">
        <f t="shared" si="28"/>
        <v>7</v>
      </c>
      <c r="AE45" s="68">
        <f t="shared" si="32"/>
        <v>11</v>
      </c>
      <c r="AF45" s="69">
        <f t="shared" si="29"/>
        <v>4</v>
      </c>
      <c r="AG45" s="68">
        <f t="shared" si="30"/>
        <v>0</v>
      </c>
      <c r="AH45" s="69">
        <f t="shared" si="31"/>
        <v>0</v>
      </c>
    </row>
    <row r="46" spans="1:34" ht="15">
      <c r="A46" s="56" t="s">
        <v>41</v>
      </c>
      <c r="B46" s="88" t="str">
        <f>IF(B36&gt;"",B36,"")</f>
        <v>S. Soine/ O. Tennilä</v>
      </c>
      <c r="C46" s="88" t="str">
        <f>IF(B37&gt;"",B37,"")</f>
        <v>L. Kivelä/ J. Muinonen</v>
      </c>
      <c r="D46" s="80"/>
      <c r="E46" s="57"/>
      <c r="F46" s="183">
        <v>9</v>
      </c>
      <c r="G46" s="184"/>
      <c r="H46" s="183">
        <v>7</v>
      </c>
      <c r="I46" s="184"/>
      <c r="J46" s="187">
        <v>11</v>
      </c>
      <c r="K46" s="184"/>
      <c r="L46" s="183"/>
      <c r="M46" s="184"/>
      <c r="N46" s="183"/>
      <c r="O46" s="184"/>
      <c r="P46" s="58">
        <f t="shared" si="22"/>
        <v>3</v>
      </c>
      <c r="Q46" s="59">
        <f t="shared" si="23"/>
        <v>0</v>
      </c>
      <c r="R46" s="112">
        <v>0.6493055555555556</v>
      </c>
      <c r="S46" s="67"/>
      <c r="T46" s="61">
        <f t="shared" si="24"/>
        <v>35</v>
      </c>
      <c r="U46" s="62">
        <f t="shared" si="24"/>
        <v>27</v>
      </c>
      <c r="V46" s="63">
        <f t="shared" si="25"/>
        <v>8</v>
      </c>
      <c r="Y46" s="68">
        <f t="shared" si="32"/>
        <v>11</v>
      </c>
      <c r="Z46" s="69">
        <f t="shared" si="26"/>
        <v>9</v>
      </c>
      <c r="AA46" s="68">
        <f t="shared" si="32"/>
        <v>11</v>
      </c>
      <c r="AB46" s="69">
        <f t="shared" si="27"/>
        <v>7</v>
      </c>
      <c r="AC46" s="68">
        <f t="shared" si="32"/>
        <v>13</v>
      </c>
      <c r="AD46" s="69">
        <f t="shared" si="28"/>
        <v>11</v>
      </c>
      <c r="AE46" s="68">
        <f t="shared" si="32"/>
        <v>0</v>
      </c>
      <c r="AF46" s="69">
        <f t="shared" si="29"/>
        <v>0</v>
      </c>
      <c r="AG46" s="68">
        <f t="shared" si="30"/>
        <v>0</v>
      </c>
      <c r="AH46" s="69">
        <f t="shared" si="31"/>
        <v>0</v>
      </c>
    </row>
    <row r="47" spans="1:34" ht="15.75" thickBot="1">
      <c r="A47" s="70" t="s">
        <v>42</v>
      </c>
      <c r="B47" s="90"/>
      <c r="C47" s="90">
        <f>IF(B39&gt;"",B39,"")</f>
      </c>
      <c r="D47" s="81"/>
      <c r="E47" s="71"/>
      <c r="F47" s="185"/>
      <c r="G47" s="186"/>
      <c r="H47" s="185"/>
      <c r="I47" s="186"/>
      <c r="J47" s="185"/>
      <c r="K47" s="186"/>
      <c r="L47" s="185"/>
      <c r="M47" s="186"/>
      <c r="N47" s="185"/>
      <c r="O47" s="186"/>
      <c r="P47" s="72">
        <f t="shared" si="22"/>
      </c>
      <c r="Q47" s="73">
        <f t="shared" si="23"/>
      </c>
      <c r="R47" s="74"/>
      <c r="S47" s="16"/>
      <c r="T47" s="61">
        <f t="shared" si="24"/>
        <v>0</v>
      </c>
      <c r="U47" s="62">
        <f t="shared" si="24"/>
        <v>0</v>
      </c>
      <c r="V47" s="63">
        <f t="shared" si="25"/>
        <v>0</v>
      </c>
      <c r="Y47" s="75">
        <f t="shared" si="32"/>
        <v>0</v>
      </c>
      <c r="Z47" s="76">
        <f t="shared" si="26"/>
        <v>0</v>
      </c>
      <c r="AA47" s="75">
        <f t="shared" si="32"/>
        <v>0</v>
      </c>
      <c r="AB47" s="76">
        <f t="shared" si="27"/>
        <v>0</v>
      </c>
      <c r="AC47" s="75">
        <f t="shared" si="32"/>
        <v>0</v>
      </c>
      <c r="AD47" s="76">
        <f t="shared" si="28"/>
        <v>0</v>
      </c>
      <c r="AE47" s="75">
        <f t="shared" si="32"/>
        <v>0</v>
      </c>
      <c r="AF47" s="76">
        <f t="shared" si="29"/>
        <v>0</v>
      </c>
      <c r="AG47" s="75">
        <f t="shared" si="30"/>
        <v>0</v>
      </c>
      <c r="AH47" s="76">
        <f t="shared" si="31"/>
        <v>0</v>
      </c>
    </row>
    <row r="48" spans="2:3" ht="15.75" thickBot="1" thickTop="1">
      <c r="B48" s="91"/>
      <c r="C48" s="91"/>
    </row>
    <row r="49" spans="1:19" ht="15.75" thickTop="1">
      <c r="A49" s="3"/>
      <c r="B49" s="92" t="s">
        <v>57</v>
      </c>
      <c r="C49" s="93"/>
      <c r="D49" s="5"/>
      <c r="E49" s="5"/>
      <c r="F49" s="6"/>
      <c r="G49" s="5"/>
      <c r="H49" s="7" t="s">
        <v>4</v>
      </c>
      <c r="I49" s="8"/>
      <c r="J49" s="208" t="s">
        <v>263</v>
      </c>
      <c r="K49" s="209"/>
      <c r="L49" s="209"/>
      <c r="M49" s="210"/>
      <c r="N49" s="9" t="s">
        <v>5</v>
      </c>
      <c r="O49" s="10"/>
      <c r="P49" s="211" t="s">
        <v>60</v>
      </c>
      <c r="Q49" s="212"/>
      <c r="R49" s="212"/>
      <c r="S49" s="213"/>
    </row>
    <row r="50" spans="1:19" ht="15.75" thickBot="1">
      <c r="A50" s="11"/>
      <c r="B50" s="94" t="s">
        <v>55</v>
      </c>
      <c r="C50" s="95" t="s">
        <v>6</v>
      </c>
      <c r="D50" s="214">
        <v>4</v>
      </c>
      <c r="E50" s="215"/>
      <c r="F50" s="216"/>
      <c r="G50" s="217" t="s">
        <v>7</v>
      </c>
      <c r="H50" s="218"/>
      <c r="I50" s="218"/>
      <c r="J50" s="219">
        <v>39536</v>
      </c>
      <c r="K50" s="219"/>
      <c r="L50" s="219"/>
      <c r="M50" s="220"/>
      <c r="N50" s="14" t="s">
        <v>8</v>
      </c>
      <c r="O50" s="15"/>
      <c r="P50" s="221">
        <v>0.6145833333333334</v>
      </c>
      <c r="Q50" s="222"/>
      <c r="R50" s="222"/>
      <c r="S50" s="223"/>
    </row>
    <row r="51" spans="1:22" ht="15" thickTop="1">
      <c r="A51" s="18"/>
      <c r="B51" s="96" t="s">
        <v>13</v>
      </c>
      <c r="C51" s="97" t="s">
        <v>0</v>
      </c>
      <c r="D51" s="202" t="s">
        <v>14</v>
      </c>
      <c r="E51" s="203"/>
      <c r="F51" s="202" t="s">
        <v>15</v>
      </c>
      <c r="G51" s="203"/>
      <c r="H51" s="202" t="s">
        <v>16</v>
      </c>
      <c r="I51" s="203"/>
      <c r="J51" s="202" t="s">
        <v>17</v>
      </c>
      <c r="K51" s="203"/>
      <c r="L51" s="202"/>
      <c r="M51" s="203"/>
      <c r="N51" s="21" t="s">
        <v>18</v>
      </c>
      <c r="O51" s="22" t="s">
        <v>19</v>
      </c>
      <c r="P51" s="23" t="s">
        <v>20</v>
      </c>
      <c r="Q51" s="24"/>
      <c r="R51" s="204" t="s">
        <v>21</v>
      </c>
      <c r="S51" s="205"/>
      <c r="T51" s="206" t="s">
        <v>22</v>
      </c>
      <c r="U51" s="207"/>
      <c r="V51" s="25" t="s">
        <v>23</v>
      </c>
    </row>
    <row r="52" spans="1:22" ht="15">
      <c r="A52" s="26">
        <v>47</v>
      </c>
      <c r="B52" s="82" t="s">
        <v>278</v>
      </c>
      <c r="C52" s="83" t="s">
        <v>45</v>
      </c>
      <c r="D52" s="27"/>
      <c r="E52" s="28"/>
      <c r="F52" s="29">
        <f>+P62</f>
      </c>
      <c r="G52" s="30">
        <f>+Q62</f>
      </c>
      <c r="H52" s="29">
        <f>P58</f>
        <v>3</v>
      </c>
      <c r="I52" s="30">
        <f>Q58</f>
        <v>0</v>
      </c>
      <c r="J52" s="29">
        <f>P60</f>
      </c>
      <c r="K52" s="30">
        <f>Q60</f>
      </c>
      <c r="L52" s="29"/>
      <c r="M52" s="30"/>
      <c r="N52" s="31">
        <f>IF(SUM(D52:M52)=0,"",COUNTIF(E52:E55,"3"))</f>
        <v>1</v>
      </c>
      <c r="O52" s="32">
        <f>IF(SUM(E52:N52)=0,"",COUNTIF(D52:D55,"3"))</f>
        <v>0</v>
      </c>
      <c r="P52" s="33">
        <f>IF(SUM(D52:M52)=0,"",SUM(E52:E55))</f>
        <v>3</v>
      </c>
      <c r="Q52" s="34">
        <f>IF(SUM(D52:M52)=0,"",SUM(D52:D55))</f>
        <v>0</v>
      </c>
      <c r="R52" s="195">
        <v>1</v>
      </c>
      <c r="S52" s="196"/>
      <c r="T52" s="35">
        <f>+T58+T60+T62</f>
        <v>34</v>
      </c>
      <c r="U52" s="35">
        <f>+U58+U60+U62</f>
        <v>24</v>
      </c>
      <c r="V52" s="36">
        <f>+T52-U52</f>
        <v>10</v>
      </c>
    </row>
    <row r="53" spans="1:22" ht="15">
      <c r="A53" s="37">
        <v>70</v>
      </c>
      <c r="B53" s="82" t="s">
        <v>279</v>
      </c>
      <c r="C53" s="83" t="s">
        <v>53</v>
      </c>
      <c r="D53" s="38">
        <f>+Q62</f>
      </c>
      <c r="E53" s="39">
        <f>+P62</f>
      </c>
      <c r="F53" s="40"/>
      <c r="G53" s="41"/>
      <c r="H53" s="38">
        <f>P61</f>
      </c>
      <c r="I53" s="39">
        <f>Q61</f>
      </c>
      <c r="J53" s="38">
        <f>P59</f>
      </c>
      <c r="K53" s="39">
        <f>Q59</f>
      </c>
      <c r="L53" s="38"/>
      <c r="M53" s="39"/>
      <c r="N53" s="31">
        <f>IF(SUM(D53:M53)=0,"",COUNTIF(G52:G55,"3"))</f>
      </c>
      <c r="O53" s="32">
        <f>IF(SUM(E53:N53)=0,"",COUNTIF(F52:F55,"3"))</f>
      </c>
      <c r="P53" s="33">
        <f>IF(SUM(D53:M53)=0,"",SUM(G52:G55))</f>
      </c>
      <c r="Q53" s="34">
        <f>IF(SUM(D53:M53)=0,"",SUM(F52:F55))</f>
      </c>
      <c r="R53" s="195"/>
      <c r="S53" s="196"/>
      <c r="T53" s="35">
        <f>+T59+T61+U62</f>
        <v>0</v>
      </c>
      <c r="U53" s="35">
        <f>+U59+U61+T62</f>
        <v>0</v>
      </c>
      <c r="V53" s="36">
        <f>+T53-U53</f>
        <v>0</v>
      </c>
    </row>
    <row r="54" spans="1:22" ht="15">
      <c r="A54" s="37">
        <v>122</v>
      </c>
      <c r="B54" s="82" t="s">
        <v>280</v>
      </c>
      <c r="C54" s="83" t="s">
        <v>3</v>
      </c>
      <c r="D54" s="38">
        <f>+Q58</f>
        <v>0</v>
      </c>
      <c r="E54" s="39">
        <f>+P58</f>
        <v>3</v>
      </c>
      <c r="F54" s="38">
        <f>Q61</f>
      </c>
      <c r="G54" s="39">
        <f>P61</f>
      </c>
      <c r="H54" s="40"/>
      <c r="I54" s="41"/>
      <c r="J54" s="38">
        <f>P63</f>
      </c>
      <c r="K54" s="39">
        <f>Q63</f>
      </c>
      <c r="L54" s="38"/>
      <c r="M54" s="39"/>
      <c r="N54" s="31">
        <f>IF(SUM(D54:M54)=0,"",COUNTIF(I52:I55,"3"))</f>
        <v>0</v>
      </c>
      <c r="O54" s="32">
        <f>IF(SUM(E54:N54)=0,"",COUNTIF(H52:H55,"3"))</f>
        <v>1</v>
      </c>
      <c r="P54" s="33">
        <f>IF(SUM(D54:M54)=0,"",SUM(I52:I55))</f>
        <v>0</v>
      </c>
      <c r="Q54" s="34">
        <f>IF(SUM(D54:M54)=0,"",SUM(H52:H55))</f>
        <v>3</v>
      </c>
      <c r="R54" s="195">
        <v>2</v>
      </c>
      <c r="S54" s="196"/>
      <c r="T54" s="35">
        <f>+U58+U61+T63</f>
        <v>24</v>
      </c>
      <c r="U54" s="35">
        <f>+T58+T61+U63</f>
        <v>34</v>
      </c>
      <c r="V54" s="36">
        <f>+T54-U54</f>
        <v>-10</v>
      </c>
    </row>
    <row r="55" spans="1:22" ht="15.75" thickBot="1">
      <c r="A55" s="37">
        <v>202</v>
      </c>
      <c r="B55" s="84" t="s">
        <v>281</v>
      </c>
      <c r="C55" s="83" t="s">
        <v>275</v>
      </c>
      <c r="D55" s="38">
        <f>Q60</f>
      </c>
      <c r="E55" s="39">
        <f>P60</f>
      </c>
      <c r="F55" s="38">
        <f>Q59</f>
      </c>
      <c r="G55" s="39">
        <f>P59</f>
      </c>
      <c r="H55" s="38">
        <f>Q63</f>
      </c>
      <c r="I55" s="39">
        <f>P63</f>
      </c>
      <c r="J55" s="40"/>
      <c r="K55" s="41"/>
      <c r="L55" s="38"/>
      <c r="M55" s="39"/>
      <c r="N55" s="31">
        <f>IF(SUM(D55:M55)=0,"",COUNTIF(K52:K55,"3"))</f>
      </c>
      <c r="O55" s="32">
        <f>IF(SUM(E55:N55)=0,"",COUNTIF(J52:J55,"3"))</f>
      </c>
      <c r="P55" s="33">
        <f>IF(SUM(D55:M56)=0,"",SUM(K52:K55))</f>
      </c>
      <c r="Q55" s="34">
        <f>IF(SUM(D55:M55)=0,"",SUM(J52:J55))</f>
      </c>
      <c r="R55" s="195"/>
      <c r="S55" s="196"/>
      <c r="T55" s="35">
        <f>+U59+U60+U63</f>
        <v>0</v>
      </c>
      <c r="U55" s="35">
        <f>+T59+T60+T63</f>
        <v>0</v>
      </c>
      <c r="V55" s="36">
        <f>+T55-U55</f>
        <v>0</v>
      </c>
    </row>
    <row r="56" spans="1:24" ht="15" thickTop="1">
      <c r="A56" s="42"/>
      <c r="B56" s="43" t="s">
        <v>44</v>
      </c>
      <c r="C56" s="85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5"/>
      <c r="S56" s="46"/>
      <c r="T56" s="47"/>
      <c r="U56" s="48" t="s">
        <v>28</v>
      </c>
      <c r="V56" s="49">
        <f>SUM(V52:V55)</f>
        <v>0</v>
      </c>
      <c r="W56" s="48" t="str">
        <f>IF(V56=0,"OK","Virhe")</f>
        <v>OK</v>
      </c>
      <c r="X56" s="50"/>
    </row>
    <row r="57" spans="1:22" ht="15" thickBot="1">
      <c r="A57" s="51"/>
      <c r="B57" s="86" t="s">
        <v>29</v>
      </c>
      <c r="C57" s="87"/>
      <c r="D57" s="77"/>
      <c r="E57" s="78"/>
      <c r="F57" s="197" t="s">
        <v>30</v>
      </c>
      <c r="G57" s="198"/>
      <c r="H57" s="199" t="s">
        <v>31</v>
      </c>
      <c r="I57" s="198"/>
      <c r="J57" s="199" t="s">
        <v>32</v>
      </c>
      <c r="K57" s="198"/>
      <c r="L57" s="199" t="s">
        <v>33</v>
      </c>
      <c r="M57" s="198"/>
      <c r="N57" s="199" t="s">
        <v>34</v>
      </c>
      <c r="O57" s="198"/>
      <c r="P57" s="200" t="s">
        <v>35</v>
      </c>
      <c r="Q57" s="201"/>
      <c r="S57" s="53"/>
      <c r="T57" s="54" t="s">
        <v>22</v>
      </c>
      <c r="U57" s="55"/>
      <c r="V57" s="25" t="s">
        <v>23</v>
      </c>
    </row>
    <row r="58" spans="1:34" ht="15">
      <c r="A58" s="56" t="s">
        <v>36</v>
      </c>
      <c r="B58" s="88" t="str">
        <f>IF(B52&gt;"",B52,"")</f>
        <v>I. Härmälä/ I. Lallo</v>
      </c>
      <c r="C58" s="88" t="str">
        <f>IF(B54&gt;"",B54,"")</f>
        <v>S. Surakka/ Te. Tamminen</v>
      </c>
      <c r="D58" s="79"/>
      <c r="E58" s="57"/>
      <c r="F58" s="193">
        <v>9</v>
      </c>
      <c r="G58" s="194"/>
      <c r="H58" s="190">
        <v>5</v>
      </c>
      <c r="I58" s="191"/>
      <c r="J58" s="190">
        <v>10</v>
      </c>
      <c r="K58" s="191"/>
      <c r="L58" s="190"/>
      <c r="M58" s="191"/>
      <c r="N58" s="192"/>
      <c r="O58" s="191"/>
      <c r="P58" s="58">
        <f aca="true" t="shared" si="33" ref="P58:P63">IF(COUNT(F58:N58)=0,"",COUNTIF(F58:N58,"&gt;=0"))</f>
        <v>3</v>
      </c>
      <c r="Q58" s="59">
        <f aca="true" t="shared" si="34" ref="Q58:Q63">IF(COUNT(F58:N58)=0,"",(IF(LEFT(F58,1)="-",1,0)+IF(LEFT(H58,1)="-",1,0)+IF(LEFT(J58,1)="-",1,0)+IF(LEFT(L58,1)="-",1,0)+IF(LEFT(N58,1)="-",1,0)))</f>
        <v>0</v>
      </c>
      <c r="R58" s="112">
        <v>0.6145833333333334</v>
      </c>
      <c r="S58" s="60"/>
      <c r="T58" s="61">
        <f aca="true" t="shared" si="35" ref="T58:U63">+Y58+AA58+AC58+AE58+AG58</f>
        <v>34</v>
      </c>
      <c r="U58" s="62">
        <f t="shared" si="35"/>
        <v>24</v>
      </c>
      <c r="V58" s="63">
        <f aca="true" t="shared" si="36" ref="V58:V63">+T58-U58</f>
        <v>10</v>
      </c>
      <c r="Y58" s="64">
        <f>IF(F58="",0,IF(LEFT(F58,1)="-",ABS(F58),(IF(F58&gt;9,F58+2,11))))</f>
        <v>11</v>
      </c>
      <c r="Z58" s="65">
        <f aca="true" t="shared" si="37" ref="Z58:Z63">IF(F58="",0,IF(LEFT(F58,1)="-",(IF(ABS(F58)&gt;9,(ABS(F58)+2),11)),F58))</f>
        <v>9</v>
      </c>
      <c r="AA58" s="64">
        <f>IF(H58="",0,IF(LEFT(H58,1)="-",ABS(H58),(IF(H58&gt;9,H58+2,11))))</f>
        <v>11</v>
      </c>
      <c r="AB58" s="65">
        <f aca="true" t="shared" si="38" ref="AB58:AB63">IF(H58="",0,IF(LEFT(H58,1)="-",(IF(ABS(H58)&gt;9,(ABS(H58)+2),11)),H58))</f>
        <v>5</v>
      </c>
      <c r="AC58" s="64">
        <f>IF(J58="",0,IF(LEFT(J58,1)="-",ABS(J58),(IF(J58&gt;9,J58+2,11))))</f>
        <v>12</v>
      </c>
      <c r="AD58" s="65">
        <f aca="true" t="shared" si="39" ref="AD58:AD63">IF(J58="",0,IF(LEFT(J58,1)="-",(IF(ABS(J58)&gt;9,(ABS(J58)+2),11)),J58))</f>
        <v>10</v>
      </c>
      <c r="AE58" s="64">
        <f>IF(L58="",0,IF(LEFT(L58,1)="-",ABS(L58),(IF(L58&gt;9,L58+2,11))))</f>
        <v>0</v>
      </c>
      <c r="AF58" s="65">
        <f aca="true" t="shared" si="40" ref="AF58:AF63">IF(L58="",0,IF(LEFT(L58,1)="-",(IF(ABS(L58)&gt;9,(ABS(L58)+2),11)),L58))</f>
        <v>0</v>
      </c>
      <c r="AG58" s="64">
        <f aca="true" t="shared" si="41" ref="AG58:AG63">IF(N58="",0,IF(LEFT(N58,1)="-",ABS(N58),(IF(N58&gt;9,N58+2,11))))</f>
        <v>0</v>
      </c>
      <c r="AH58" s="65">
        <f aca="true" t="shared" si="42" ref="AH58:AH63">IF(N58="",0,IF(LEFT(N58,1)="-",(IF(ABS(N58)&gt;9,(ABS(N58)+2),11)),N58))</f>
        <v>0</v>
      </c>
    </row>
    <row r="59" spans="1:34" ht="15">
      <c r="A59" s="56" t="s">
        <v>37</v>
      </c>
      <c r="B59" s="88" t="str">
        <f>IF(B53&gt;"",B53,"")</f>
        <v>J. Utriainen/ J. Lehtonen</v>
      </c>
      <c r="C59" s="88" t="str">
        <f>IF(B55&gt;"",B55,"")</f>
        <v>D. Vyskubov/ I. Tennilä</v>
      </c>
      <c r="D59" s="80"/>
      <c r="E59" s="57"/>
      <c r="F59" s="183"/>
      <c r="G59" s="184"/>
      <c r="H59" s="183"/>
      <c r="I59" s="184"/>
      <c r="J59" s="183"/>
      <c r="K59" s="184"/>
      <c r="L59" s="183"/>
      <c r="M59" s="184"/>
      <c r="N59" s="183"/>
      <c r="O59" s="184"/>
      <c r="P59" s="58">
        <f t="shared" si="33"/>
      </c>
      <c r="Q59" s="59">
        <f t="shared" si="34"/>
      </c>
      <c r="R59" s="112">
        <v>0.6319444444444444</v>
      </c>
      <c r="S59" s="67"/>
      <c r="T59" s="61">
        <f t="shared" si="35"/>
        <v>0</v>
      </c>
      <c r="U59" s="62">
        <f t="shared" si="35"/>
        <v>0</v>
      </c>
      <c r="V59" s="63">
        <f t="shared" si="36"/>
        <v>0</v>
      </c>
      <c r="Y59" s="68">
        <f>IF(F59="",0,IF(LEFT(F59,1)="-",ABS(F59),(IF(F59&gt;9,F59+2,11))))</f>
        <v>0</v>
      </c>
      <c r="Z59" s="69">
        <f t="shared" si="37"/>
        <v>0</v>
      </c>
      <c r="AA59" s="68">
        <f>IF(H59="",0,IF(LEFT(H59,1)="-",ABS(H59),(IF(H59&gt;9,H59+2,11))))</f>
        <v>0</v>
      </c>
      <c r="AB59" s="69">
        <f t="shared" si="38"/>
        <v>0</v>
      </c>
      <c r="AC59" s="68">
        <f>IF(J59="",0,IF(LEFT(J59,1)="-",ABS(J59),(IF(J59&gt;9,J59+2,11))))</f>
        <v>0</v>
      </c>
      <c r="AD59" s="69">
        <f t="shared" si="39"/>
        <v>0</v>
      </c>
      <c r="AE59" s="68">
        <f>IF(L59="",0,IF(LEFT(L59,1)="-",ABS(L59),(IF(L59&gt;9,L59+2,11))))</f>
        <v>0</v>
      </c>
      <c r="AF59" s="69">
        <f t="shared" si="40"/>
        <v>0</v>
      </c>
      <c r="AG59" s="68">
        <f t="shared" si="41"/>
        <v>0</v>
      </c>
      <c r="AH59" s="69">
        <f t="shared" si="42"/>
        <v>0</v>
      </c>
    </row>
    <row r="60" spans="1:34" ht="15.75" thickBot="1">
      <c r="A60" s="56" t="s">
        <v>38</v>
      </c>
      <c r="B60" s="89" t="str">
        <f>IF(B52&gt;"",B52,"")</f>
        <v>I. Härmälä/ I. Lallo</v>
      </c>
      <c r="C60" s="89" t="str">
        <f>IF(B55&gt;"",B55,"")</f>
        <v>D. Vyskubov/ I. Tennilä</v>
      </c>
      <c r="D60" s="77"/>
      <c r="E60" s="52"/>
      <c r="F60" s="188"/>
      <c r="G60" s="189"/>
      <c r="H60" s="188"/>
      <c r="I60" s="189"/>
      <c r="J60" s="188"/>
      <c r="K60" s="189"/>
      <c r="L60" s="188"/>
      <c r="M60" s="189"/>
      <c r="N60" s="188"/>
      <c r="O60" s="189"/>
      <c r="P60" s="58">
        <f t="shared" si="33"/>
      </c>
      <c r="Q60" s="59">
        <f t="shared" si="34"/>
      </c>
      <c r="R60" s="112">
        <v>0.6493055555555556</v>
      </c>
      <c r="S60" s="67"/>
      <c r="T60" s="61">
        <f t="shared" si="35"/>
        <v>0</v>
      </c>
      <c r="U60" s="62">
        <f t="shared" si="35"/>
        <v>0</v>
      </c>
      <c r="V60" s="63">
        <f t="shared" si="36"/>
        <v>0</v>
      </c>
      <c r="Y60" s="68">
        <f aca="true" t="shared" si="43" ref="Y60:AE63">IF(F60="",0,IF(LEFT(F60,1)="-",ABS(F60),(IF(F60&gt;9,F60+2,11))))</f>
        <v>0</v>
      </c>
      <c r="Z60" s="69">
        <f t="shared" si="37"/>
        <v>0</v>
      </c>
      <c r="AA60" s="68">
        <f t="shared" si="43"/>
        <v>0</v>
      </c>
      <c r="AB60" s="69">
        <f t="shared" si="38"/>
        <v>0</v>
      </c>
      <c r="AC60" s="68">
        <f t="shared" si="43"/>
        <v>0</v>
      </c>
      <c r="AD60" s="69">
        <f t="shared" si="39"/>
        <v>0</v>
      </c>
      <c r="AE60" s="68">
        <f t="shared" si="43"/>
        <v>0</v>
      </c>
      <c r="AF60" s="69">
        <f t="shared" si="40"/>
        <v>0</v>
      </c>
      <c r="AG60" s="68">
        <f t="shared" si="41"/>
        <v>0</v>
      </c>
      <c r="AH60" s="69">
        <f t="shared" si="42"/>
        <v>0</v>
      </c>
    </row>
    <row r="61" spans="1:34" ht="15">
      <c r="A61" s="56" t="s">
        <v>40</v>
      </c>
      <c r="B61" s="88" t="str">
        <f>IF(B53&gt;"",B53,"")</f>
        <v>J. Utriainen/ J. Lehtonen</v>
      </c>
      <c r="C61" s="88" t="str">
        <f>IF(B54&gt;"",B54,"")</f>
        <v>S. Surakka/ Te. Tamminen</v>
      </c>
      <c r="D61" s="79"/>
      <c r="E61" s="57"/>
      <c r="F61" s="190"/>
      <c r="G61" s="191"/>
      <c r="H61" s="190"/>
      <c r="I61" s="191"/>
      <c r="J61" s="190"/>
      <c r="K61" s="191"/>
      <c r="L61" s="190"/>
      <c r="M61" s="191"/>
      <c r="N61" s="190"/>
      <c r="O61" s="191"/>
      <c r="P61" s="58">
        <f t="shared" si="33"/>
      </c>
      <c r="Q61" s="59">
        <f t="shared" si="34"/>
      </c>
      <c r="R61" s="112">
        <v>0.6666666666666666</v>
      </c>
      <c r="S61" s="67"/>
      <c r="T61" s="61">
        <f t="shared" si="35"/>
        <v>0</v>
      </c>
      <c r="U61" s="62">
        <f t="shared" si="35"/>
        <v>0</v>
      </c>
      <c r="V61" s="63">
        <f t="shared" si="36"/>
        <v>0</v>
      </c>
      <c r="Y61" s="68">
        <f t="shared" si="43"/>
        <v>0</v>
      </c>
      <c r="Z61" s="69">
        <f t="shared" si="37"/>
        <v>0</v>
      </c>
      <c r="AA61" s="68">
        <f t="shared" si="43"/>
        <v>0</v>
      </c>
      <c r="AB61" s="69">
        <f t="shared" si="38"/>
        <v>0</v>
      </c>
      <c r="AC61" s="68">
        <f t="shared" si="43"/>
        <v>0</v>
      </c>
      <c r="AD61" s="69">
        <f t="shared" si="39"/>
        <v>0</v>
      </c>
      <c r="AE61" s="68">
        <f t="shared" si="43"/>
        <v>0</v>
      </c>
      <c r="AF61" s="69">
        <f t="shared" si="40"/>
        <v>0</v>
      </c>
      <c r="AG61" s="68">
        <f t="shared" si="41"/>
        <v>0</v>
      </c>
      <c r="AH61" s="69">
        <f t="shared" si="42"/>
        <v>0</v>
      </c>
    </row>
    <row r="62" spans="1:34" ht="15">
      <c r="A62" s="56" t="s">
        <v>41</v>
      </c>
      <c r="B62" s="88" t="str">
        <f>IF(B52&gt;"",B52,"")</f>
        <v>I. Härmälä/ I. Lallo</v>
      </c>
      <c r="C62" s="88" t="str">
        <f>IF(B53&gt;"",B53,"")</f>
        <v>J. Utriainen/ J. Lehtonen</v>
      </c>
      <c r="D62" s="80"/>
      <c r="E62" s="57"/>
      <c r="F62" s="183"/>
      <c r="G62" s="184"/>
      <c r="H62" s="183"/>
      <c r="I62" s="184"/>
      <c r="J62" s="187"/>
      <c r="K62" s="184"/>
      <c r="L62" s="183"/>
      <c r="M62" s="184"/>
      <c r="N62" s="183"/>
      <c r="O62" s="184"/>
      <c r="P62" s="58">
        <f t="shared" si="33"/>
      </c>
      <c r="Q62" s="59">
        <f t="shared" si="34"/>
      </c>
      <c r="R62" s="112">
        <v>0.6840277777777778</v>
      </c>
      <c r="S62" s="67"/>
      <c r="T62" s="61">
        <f t="shared" si="35"/>
        <v>0</v>
      </c>
      <c r="U62" s="62">
        <f t="shared" si="35"/>
        <v>0</v>
      </c>
      <c r="V62" s="63">
        <f t="shared" si="36"/>
        <v>0</v>
      </c>
      <c r="Y62" s="68">
        <f t="shared" si="43"/>
        <v>0</v>
      </c>
      <c r="Z62" s="69">
        <f t="shared" si="37"/>
        <v>0</v>
      </c>
      <c r="AA62" s="68">
        <f t="shared" si="43"/>
        <v>0</v>
      </c>
      <c r="AB62" s="69">
        <f t="shared" si="38"/>
        <v>0</v>
      </c>
      <c r="AC62" s="68">
        <f t="shared" si="43"/>
        <v>0</v>
      </c>
      <c r="AD62" s="69">
        <f t="shared" si="39"/>
        <v>0</v>
      </c>
      <c r="AE62" s="68">
        <f t="shared" si="43"/>
        <v>0</v>
      </c>
      <c r="AF62" s="69">
        <f t="shared" si="40"/>
        <v>0</v>
      </c>
      <c r="AG62" s="68">
        <f t="shared" si="41"/>
        <v>0</v>
      </c>
      <c r="AH62" s="69">
        <f t="shared" si="42"/>
        <v>0</v>
      </c>
    </row>
    <row r="63" spans="1:34" ht="15.75" thickBot="1">
      <c r="A63" s="70" t="s">
        <v>42</v>
      </c>
      <c r="B63" s="90" t="str">
        <f>IF(B54&gt;"",B54,"")</f>
        <v>S. Surakka/ Te. Tamminen</v>
      </c>
      <c r="C63" s="90" t="str">
        <f>IF(B55&gt;"",B55,"")</f>
        <v>D. Vyskubov/ I. Tennilä</v>
      </c>
      <c r="D63" s="81"/>
      <c r="E63" s="71"/>
      <c r="F63" s="185"/>
      <c r="G63" s="186"/>
      <c r="H63" s="185"/>
      <c r="I63" s="186"/>
      <c r="J63" s="185"/>
      <c r="K63" s="186"/>
      <c r="L63" s="185"/>
      <c r="M63" s="186"/>
      <c r="N63" s="185"/>
      <c r="O63" s="186"/>
      <c r="P63" s="72">
        <f t="shared" si="33"/>
      </c>
      <c r="Q63" s="73">
        <f t="shared" si="34"/>
      </c>
      <c r="R63" s="111">
        <v>0.6840277777777778</v>
      </c>
      <c r="S63" s="16" t="s">
        <v>264</v>
      </c>
      <c r="T63" s="61">
        <f t="shared" si="35"/>
        <v>0</v>
      </c>
      <c r="U63" s="62">
        <f t="shared" si="35"/>
        <v>0</v>
      </c>
      <c r="V63" s="63">
        <f t="shared" si="36"/>
        <v>0</v>
      </c>
      <c r="Y63" s="75">
        <f t="shared" si="43"/>
        <v>0</v>
      </c>
      <c r="Z63" s="76">
        <f t="shared" si="37"/>
        <v>0</v>
      </c>
      <c r="AA63" s="75">
        <f t="shared" si="43"/>
        <v>0</v>
      </c>
      <c r="AB63" s="76">
        <f t="shared" si="38"/>
        <v>0</v>
      </c>
      <c r="AC63" s="75">
        <f t="shared" si="43"/>
        <v>0</v>
      </c>
      <c r="AD63" s="76">
        <f t="shared" si="39"/>
        <v>0</v>
      </c>
      <c r="AE63" s="75">
        <f t="shared" si="43"/>
        <v>0</v>
      </c>
      <c r="AF63" s="76">
        <f t="shared" si="40"/>
        <v>0</v>
      </c>
      <c r="AG63" s="75">
        <f t="shared" si="41"/>
        <v>0</v>
      </c>
      <c r="AH63" s="76">
        <f t="shared" si="42"/>
        <v>0</v>
      </c>
    </row>
    <row r="64" spans="2:3" ht="15.75" thickBot="1" thickTop="1">
      <c r="B64" s="91"/>
      <c r="C64" s="91"/>
    </row>
    <row r="65" spans="1:19" ht="15.75" thickTop="1">
      <c r="A65" s="3"/>
      <c r="B65" s="92" t="s">
        <v>57</v>
      </c>
      <c r="C65" s="93"/>
      <c r="D65" s="5"/>
      <c r="E65" s="5"/>
      <c r="F65" s="6"/>
      <c r="G65" s="5"/>
      <c r="H65" s="7" t="s">
        <v>4</v>
      </c>
      <c r="I65" s="8"/>
      <c r="J65" s="208" t="s">
        <v>263</v>
      </c>
      <c r="K65" s="209"/>
      <c r="L65" s="209"/>
      <c r="M65" s="210"/>
      <c r="N65" s="9" t="s">
        <v>5</v>
      </c>
      <c r="O65" s="10"/>
      <c r="P65" s="211" t="s">
        <v>61</v>
      </c>
      <c r="Q65" s="212"/>
      <c r="R65" s="212"/>
      <c r="S65" s="213"/>
    </row>
    <row r="66" spans="1:19" ht="15.75" thickBot="1">
      <c r="A66" s="11"/>
      <c r="B66" s="94" t="s">
        <v>55</v>
      </c>
      <c r="C66" s="95" t="s">
        <v>6</v>
      </c>
      <c r="D66" s="214">
        <v>5</v>
      </c>
      <c r="E66" s="215"/>
      <c r="F66" s="216"/>
      <c r="G66" s="217" t="s">
        <v>7</v>
      </c>
      <c r="H66" s="218"/>
      <c r="I66" s="218"/>
      <c r="J66" s="219">
        <v>39536</v>
      </c>
      <c r="K66" s="219"/>
      <c r="L66" s="219"/>
      <c r="M66" s="220"/>
      <c r="N66" s="14" t="s">
        <v>8</v>
      </c>
      <c r="O66" s="15"/>
      <c r="P66" s="221">
        <v>0.6145833333333334</v>
      </c>
      <c r="Q66" s="222"/>
      <c r="R66" s="222"/>
      <c r="S66" s="223"/>
    </row>
    <row r="67" spans="1:22" ht="15" thickTop="1">
      <c r="A67" s="18"/>
      <c r="B67" s="96" t="s">
        <v>13</v>
      </c>
      <c r="C67" s="97" t="s">
        <v>0</v>
      </c>
      <c r="D67" s="202" t="s">
        <v>14</v>
      </c>
      <c r="E67" s="203"/>
      <c r="F67" s="202" t="s">
        <v>15</v>
      </c>
      <c r="G67" s="203"/>
      <c r="H67" s="202" t="s">
        <v>16</v>
      </c>
      <c r="I67" s="203"/>
      <c r="J67" s="202" t="s">
        <v>17</v>
      </c>
      <c r="K67" s="203"/>
      <c r="L67" s="202"/>
      <c r="M67" s="203"/>
      <c r="N67" s="21" t="s">
        <v>18</v>
      </c>
      <c r="O67" s="22" t="s">
        <v>19</v>
      </c>
      <c r="P67" s="23" t="s">
        <v>20</v>
      </c>
      <c r="Q67" s="24"/>
      <c r="R67" s="204" t="s">
        <v>21</v>
      </c>
      <c r="S67" s="205"/>
      <c r="T67" s="206" t="s">
        <v>22</v>
      </c>
      <c r="U67" s="207"/>
      <c r="V67" s="25" t="s">
        <v>23</v>
      </c>
    </row>
    <row r="68" spans="1:22" ht="15">
      <c r="A68" s="26">
        <v>48</v>
      </c>
      <c r="B68" s="82" t="s">
        <v>282</v>
      </c>
      <c r="C68" s="83" t="s">
        <v>25</v>
      </c>
      <c r="D68" s="27"/>
      <c r="E68" s="28"/>
      <c r="F68" s="29">
        <f>+P78</f>
        <v>1</v>
      </c>
      <c r="G68" s="30">
        <f>+Q78</f>
        <v>3</v>
      </c>
      <c r="H68" s="29">
        <f>P74</f>
        <v>3</v>
      </c>
      <c r="I68" s="30">
        <f>Q74</f>
        <v>1</v>
      </c>
      <c r="J68" s="29">
        <f>P76</f>
        <v>3</v>
      </c>
      <c r="K68" s="30">
        <f>Q76</f>
        <v>0</v>
      </c>
      <c r="L68" s="29"/>
      <c r="M68" s="30"/>
      <c r="N68" s="31">
        <f>IF(SUM(D68:M68)=0,"",COUNTIF(E68:E71,"3"))</f>
        <v>2</v>
      </c>
      <c r="O68" s="32">
        <f>IF(SUM(E68:N68)=0,"",COUNTIF(D68:D71,"3"))</f>
        <v>1</v>
      </c>
      <c r="P68" s="33">
        <f>IF(SUM(D68:M68)=0,"",SUM(E68:E71))</f>
        <v>7</v>
      </c>
      <c r="Q68" s="34">
        <f>IF(SUM(D68:M68)=0,"",SUM(D68:D71))</f>
        <v>4</v>
      </c>
      <c r="R68" s="195">
        <v>2</v>
      </c>
      <c r="S68" s="196"/>
      <c r="T68" s="35">
        <f>+T74+T76+T78</f>
        <v>105</v>
      </c>
      <c r="U68" s="35">
        <f>+U74+U76+U78</f>
        <v>91</v>
      </c>
      <c r="V68" s="36">
        <f>+T68-U68</f>
        <v>14</v>
      </c>
    </row>
    <row r="69" spans="1:22" ht="15">
      <c r="A69" s="37">
        <v>94</v>
      </c>
      <c r="B69" s="82" t="s">
        <v>283</v>
      </c>
      <c r="C69" s="83" t="s">
        <v>284</v>
      </c>
      <c r="D69" s="38">
        <f>+Q78</f>
        <v>3</v>
      </c>
      <c r="E69" s="39">
        <f>+P78</f>
        <v>1</v>
      </c>
      <c r="F69" s="40"/>
      <c r="G69" s="41"/>
      <c r="H69" s="38">
        <f>P77</f>
        <v>3</v>
      </c>
      <c r="I69" s="39">
        <f>Q77</f>
        <v>1</v>
      </c>
      <c r="J69" s="38">
        <f>P75</f>
        <v>3</v>
      </c>
      <c r="K69" s="39">
        <f>Q75</f>
        <v>1</v>
      </c>
      <c r="L69" s="38"/>
      <c r="M69" s="39"/>
      <c r="N69" s="31">
        <f>IF(SUM(D69:M69)=0,"",COUNTIF(G68:G71,"3"))</f>
        <v>3</v>
      </c>
      <c r="O69" s="32">
        <f>IF(SUM(E69:N69)=0,"",COUNTIF(F68:F71,"3"))</f>
        <v>0</v>
      </c>
      <c r="P69" s="33">
        <f>IF(SUM(D69:M69)=0,"",SUM(G68:G71))</f>
        <v>9</v>
      </c>
      <c r="Q69" s="34">
        <f>IF(SUM(D69:M69)=0,"",SUM(F68:F71))</f>
        <v>3</v>
      </c>
      <c r="R69" s="195">
        <v>1</v>
      </c>
      <c r="S69" s="196"/>
      <c r="T69" s="35">
        <f>+T75+T77+U78</f>
        <v>129</v>
      </c>
      <c r="U69" s="35">
        <f>+U75+U77+T78</f>
        <v>96</v>
      </c>
      <c r="V69" s="36">
        <f>+T69-U69</f>
        <v>33</v>
      </c>
    </row>
    <row r="70" spans="1:22" ht="15">
      <c r="A70" s="37">
        <v>147</v>
      </c>
      <c r="B70" s="82" t="s">
        <v>285</v>
      </c>
      <c r="C70" s="83" t="s">
        <v>82</v>
      </c>
      <c r="D70" s="38">
        <f>+Q74</f>
        <v>1</v>
      </c>
      <c r="E70" s="39">
        <f>+P74</f>
        <v>3</v>
      </c>
      <c r="F70" s="38">
        <f>Q77</f>
        <v>1</v>
      </c>
      <c r="G70" s="39">
        <f>P77</f>
        <v>3</v>
      </c>
      <c r="H70" s="40"/>
      <c r="I70" s="41"/>
      <c r="J70" s="38">
        <f>P79</f>
        <v>3</v>
      </c>
      <c r="K70" s="39">
        <f>Q79</f>
        <v>1</v>
      </c>
      <c r="L70" s="38"/>
      <c r="M70" s="39"/>
      <c r="N70" s="31">
        <f>IF(SUM(D70:M70)=0,"",COUNTIF(I68:I71,"3"))</f>
        <v>1</v>
      </c>
      <c r="O70" s="32">
        <f>IF(SUM(E70:N70)=0,"",COUNTIF(H68:H71,"3"))</f>
        <v>2</v>
      </c>
      <c r="P70" s="33">
        <f>IF(SUM(D70:M70)=0,"",SUM(I68:I71))</f>
        <v>5</v>
      </c>
      <c r="Q70" s="34">
        <f>IF(SUM(D70:M70)=0,"",SUM(H68:H71))</f>
        <v>7</v>
      </c>
      <c r="R70" s="195">
        <v>3</v>
      </c>
      <c r="S70" s="196"/>
      <c r="T70" s="35">
        <f>+U74+U77+T79</f>
        <v>93</v>
      </c>
      <c r="U70" s="35">
        <f>+T74+T77+U79</f>
        <v>106</v>
      </c>
      <c r="V70" s="36">
        <f>+T70-U70</f>
        <v>-13</v>
      </c>
    </row>
    <row r="71" spans="1:22" ht="15.75" thickBot="1">
      <c r="A71" s="37">
        <v>149</v>
      </c>
      <c r="B71" s="84" t="s">
        <v>286</v>
      </c>
      <c r="C71" s="83" t="s">
        <v>26</v>
      </c>
      <c r="D71" s="38">
        <f>Q76</f>
        <v>0</v>
      </c>
      <c r="E71" s="39">
        <f>P76</f>
        <v>3</v>
      </c>
      <c r="F71" s="38">
        <f>Q75</f>
        <v>1</v>
      </c>
      <c r="G71" s="39">
        <f>P75</f>
        <v>3</v>
      </c>
      <c r="H71" s="38">
        <f>Q79</f>
        <v>1</v>
      </c>
      <c r="I71" s="39">
        <f>P79</f>
        <v>3</v>
      </c>
      <c r="J71" s="40"/>
      <c r="K71" s="41"/>
      <c r="L71" s="38"/>
      <c r="M71" s="39"/>
      <c r="N71" s="31">
        <f>IF(SUM(D71:M71)=0,"",COUNTIF(K68:K71,"3"))</f>
        <v>0</v>
      </c>
      <c r="O71" s="32">
        <f>IF(SUM(E71:N71)=0,"",COUNTIF(J68:J71,"3"))</f>
        <v>3</v>
      </c>
      <c r="P71" s="33">
        <f>IF(SUM(D71:M72)=0,"",SUM(K68:K71))</f>
        <v>2</v>
      </c>
      <c r="Q71" s="34">
        <f>IF(SUM(D71:M71)=0,"",SUM(J68:J71))</f>
        <v>9</v>
      </c>
      <c r="R71" s="195">
        <v>4</v>
      </c>
      <c r="S71" s="196"/>
      <c r="T71" s="35">
        <f>+U75+U76+U79</f>
        <v>96</v>
      </c>
      <c r="U71" s="35">
        <f>+T75+T76+T79</f>
        <v>130</v>
      </c>
      <c r="V71" s="36">
        <f>+T71-U71</f>
        <v>-34</v>
      </c>
    </row>
    <row r="72" spans="1:24" ht="15" thickTop="1">
      <c r="A72" s="42"/>
      <c r="B72" s="43" t="s">
        <v>44</v>
      </c>
      <c r="C72" s="85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5"/>
      <c r="S72" s="46"/>
      <c r="T72" s="47"/>
      <c r="U72" s="48" t="s">
        <v>28</v>
      </c>
      <c r="V72" s="49">
        <f>SUM(V68:V71)</f>
        <v>0</v>
      </c>
      <c r="W72" s="48" t="str">
        <f>IF(V72=0,"OK","Virhe")</f>
        <v>OK</v>
      </c>
      <c r="X72" s="50"/>
    </row>
    <row r="73" spans="1:22" ht="15" thickBot="1">
      <c r="A73" s="51"/>
      <c r="B73" s="86" t="s">
        <v>29</v>
      </c>
      <c r="C73" s="87"/>
      <c r="D73" s="77"/>
      <c r="E73" s="78"/>
      <c r="F73" s="197" t="s">
        <v>30</v>
      </c>
      <c r="G73" s="198"/>
      <c r="H73" s="199" t="s">
        <v>31</v>
      </c>
      <c r="I73" s="198"/>
      <c r="J73" s="199" t="s">
        <v>32</v>
      </c>
      <c r="K73" s="198"/>
      <c r="L73" s="199" t="s">
        <v>33</v>
      </c>
      <c r="M73" s="198"/>
      <c r="N73" s="199" t="s">
        <v>34</v>
      </c>
      <c r="O73" s="198"/>
      <c r="P73" s="200" t="s">
        <v>35</v>
      </c>
      <c r="Q73" s="201"/>
      <c r="S73" s="53"/>
      <c r="T73" s="54" t="s">
        <v>22</v>
      </c>
      <c r="U73" s="55"/>
      <c r="V73" s="25" t="s">
        <v>23</v>
      </c>
    </row>
    <row r="74" spans="1:34" ht="15">
      <c r="A74" s="56" t="s">
        <v>36</v>
      </c>
      <c r="B74" s="88" t="str">
        <f>IF(B68&gt;"",B68,"")</f>
        <v>J. Kokkonen/ M. Holopainen</v>
      </c>
      <c r="C74" s="88" t="str">
        <f>IF(B70&gt;"",B70,"")</f>
        <v>P. Kolppanen/ T. Salo</v>
      </c>
      <c r="D74" s="79"/>
      <c r="E74" s="57"/>
      <c r="F74" s="193">
        <v>-6</v>
      </c>
      <c r="G74" s="194"/>
      <c r="H74" s="190">
        <v>6</v>
      </c>
      <c r="I74" s="191"/>
      <c r="J74" s="190">
        <v>5</v>
      </c>
      <c r="K74" s="191"/>
      <c r="L74" s="190">
        <v>2</v>
      </c>
      <c r="M74" s="191"/>
      <c r="N74" s="192"/>
      <c r="O74" s="191"/>
      <c r="P74" s="58">
        <f aca="true" t="shared" si="44" ref="P74:P79">IF(COUNT(F74:N74)=0,"",COUNTIF(F74:N74,"&gt;=0"))</f>
        <v>3</v>
      </c>
      <c r="Q74" s="59">
        <f aca="true" t="shared" si="45" ref="Q74:Q79">IF(COUNT(F74:N74)=0,"",(IF(LEFT(F74,1)="-",1,0)+IF(LEFT(H74,1)="-",1,0)+IF(LEFT(J74,1)="-",1,0)+IF(LEFT(L74,1)="-",1,0)+IF(LEFT(N74,1)="-",1,0)))</f>
        <v>1</v>
      </c>
      <c r="R74" s="112">
        <v>0.6145833333333334</v>
      </c>
      <c r="S74" s="60"/>
      <c r="T74" s="61">
        <f aca="true" t="shared" si="46" ref="T74:U79">+Y74+AA74+AC74+AE74+AG74</f>
        <v>39</v>
      </c>
      <c r="U74" s="62">
        <f t="shared" si="46"/>
        <v>24</v>
      </c>
      <c r="V74" s="63">
        <f aca="true" t="shared" si="47" ref="V74:V79">+T74-U74</f>
        <v>15</v>
      </c>
      <c r="Y74" s="64">
        <f>IF(F74="",0,IF(LEFT(F74,1)="-",ABS(F74),(IF(F74&gt;9,F74+2,11))))</f>
        <v>6</v>
      </c>
      <c r="Z74" s="65">
        <f aca="true" t="shared" si="48" ref="Z74:Z79">IF(F74="",0,IF(LEFT(F74,1)="-",(IF(ABS(F74)&gt;9,(ABS(F74)+2),11)),F74))</f>
        <v>11</v>
      </c>
      <c r="AA74" s="64">
        <f>IF(H74="",0,IF(LEFT(H74,1)="-",ABS(H74),(IF(H74&gt;9,H74+2,11))))</f>
        <v>11</v>
      </c>
      <c r="AB74" s="65">
        <f aca="true" t="shared" si="49" ref="AB74:AB79">IF(H74="",0,IF(LEFT(H74,1)="-",(IF(ABS(H74)&gt;9,(ABS(H74)+2),11)),H74))</f>
        <v>6</v>
      </c>
      <c r="AC74" s="64">
        <f>IF(J74="",0,IF(LEFT(J74,1)="-",ABS(J74),(IF(J74&gt;9,J74+2,11))))</f>
        <v>11</v>
      </c>
      <c r="AD74" s="65">
        <f aca="true" t="shared" si="50" ref="AD74:AD79">IF(J74="",0,IF(LEFT(J74,1)="-",(IF(ABS(J74)&gt;9,(ABS(J74)+2),11)),J74))</f>
        <v>5</v>
      </c>
      <c r="AE74" s="64">
        <f>IF(L74="",0,IF(LEFT(L74,1)="-",ABS(L74),(IF(L74&gt;9,L74+2,11))))</f>
        <v>11</v>
      </c>
      <c r="AF74" s="65">
        <f aca="true" t="shared" si="51" ref="AF74:AF79">IF(L74="",0,IF(LEFT(L74,1)="-",(IF(ABS(L74)&gt;9,(ABS(L74)+2),11)),L74))</f>
        <v>2</v>
      </c>
      <c r="AG74" s="64">
        <f aca="true" t="shared" si="52" ref="AG74:AG79">IF(N74="",0,IF(LEFT(N74,1)="-",ABS(N74),(IF(N74&gt;9,N74+2,11))))</f>
        <v>0</v>
      </c>
      <c r="AH74" s="65">
        <f aca="true" t="shared" si="53" ref="AH74:AH79">IF(N74="",0,IF(LEFT(N74,1)="-",(IF(ABS(N74)&gt;9,(ABS(N74)+2),11)),N74))</f>
        <v>0</v>
      </c>
    </row>
    <row r="75" spans="1:34" ht="15">
      <c r="A75" s="56" t="s">
        <v>37</v>
      </c>
      <c r="B75" s="88" t="s">
        <v>283</v>
      </c>
      <c r="C75" s="88" t="str">
        <f>IF(B71&gt;"",B71,"")</f>
        <v>S. Kuutti/ M. Hämäläinen</v>
      </c>
      <c r="D75" s="80"/>
      <c r="E75" s="57"/>
      <c r="F75" s="183">
        <v>7</v>
      </c>
      <c r="G75" s="184"/>
      <c r="H75" s="183">
        <v>6</v>
      </c>
      <c r="I75" s="184"/>
      <c r="J75" s="183">
        <v>-9</v>
      </c>
      <c r="K75" s="184"/>
      <c r="L75" s="183">
        <v>17</v>
      </c>
      <c r="M75" s="184"/>
      <c r="N75" s="183"/>
      <c r="O75" s="184"/>
      <c r="P75" s="58">
        <f t="shared" si="44"/>
        <v>3</v>
      </c>
      <c r="Q75" s="59">
        <f t="shared" si="45"/>
        <v>1</v>
      </c>
      <c r="R75" s="112">
        <v>0.6319444444444444</v>
      </c>
      <c r="S75" s="67"/>
      <c r="T75" s="61">
        <f t="shared" si="46"/>
        <v>50</v>
      </c>
      <c r="U75" s="62">
        <f t="shared" si="46"/>
        <v>41</v>
      </c>
      <c r="V75" s="63">
        <f t="shared" si="47"/>
        <v>9</v>
      </c>
      <c r="Y75" s="68">
        <f>IF(F75="",0,IF(LEFT(F75,1)="-",ABS(F75),(IF(F75&gt;9,F75+2,11))))</f>
        <v>11</v>
      </c>
      <c r="Z75" s="69">
        <f t="shared" si="48"/>
        <v>7</v>
      </c>
      <c r="AA75" s="68">
        <f>IF(H75="",0,IF(LEFT(H75,1)="-",ABS(H75),(IF(H75&gt;9,H75+2,11))))</f>
        <v>11</v>
      </c>
      <c r="AB75" s="69">
        <f t="shared" si="49"/>
        <v>6</v>
      </c>
      <c r="AC75" s="68">
        <f>IF(J75="",0,IF(LEFT(J75,1)="-",ABS(J75),(IF(J75&gt;9,J75+2,11))))</f>
        <v>9</v>
      </c>
      <c r="AD75" s="69">
        <f t="shared" si="50"/>
        <v>11</v>
      </c>
      <c r="AE75" s="68">
        <f>IF(L75="",0,IF(LEFT(L75,1)="-",ABS(L75),(IF(L75&gt;9,L75+2,11))))</f>
        <v>19</v>
      </c>
      <c r="AF75" s="69">
        <f t="shared" si="51"/>
        <v>17</v>
      </c>
      <c r="AG75" s="68">
        <f t="shared" si="52"/>
        <v>0</v>
      </c>
      <c r="AH75" s="69">
        <f t="shared" si="53"/>
        <v>0</v>
      </c>
    </row>
    <row r="76" spans="1:34" ht="15.75" thickBot="1">
      <c r="A76" s="56" t="s">
        <v>38</v>
      </c>
      <c r="B76" s="89" t="s">
        <v>282</v>
      </c>
      <c r="C76" s="89" t="str">
        <f>IF(B71&gt;"",B71,"")</f>
        <v>S. Kuutti/ M. Hämäläinen</v>
      </c>
      <c r="D76" s="77"/>
      <c r="E76" s="52"/>
      <c r="F76" s="188">
        <v>17</v>
      </c>
      <c r="G76" s="189"/>
      <c r="H76" s="188">
        <v>4</v>
      </c>
      <c r="I76" s="189"/>
      <c r="J76" s="188">
        <v>8</v>
      </c>
      <c r="K76" s="189"/>
      <c r="L76" s="188"/>
      <c r="M76" s="189"/>
      <c r="N76" s="188"/>
      <c r="O76" s="189"/>
      <c r="P76" s="58">
        <f t="shared" si="44"/>
        <v>3</v>
      </c>
      <c r="Q76" s="59">
        <f t="shared" si="45"/>
        <v>0</v>
      </c>
      <c r="R76" s="112">
        <v>0.6493055555555556</v>
      </c>
      <c r="S76" s="67"/>
      <c r="T76" s="61">
        <f t="shared" si="46"/>
        <v>41</v>
      </c>
      <c r="U76" s="62">
        <f t="shared" si="46"/>
        <v>29</v>
      </c>
      <c r="V76" s="63">
        <f t="shared" si="47"/>
        <v>12</v>
      </c>
      <c r="Y76" s="68">
        <f aca="true" t="shared" si="54" ref="Y76:AE79">IF(F76="",0,IF(LEFT(F76,1)="-",ABS(F76),(IF(F76&gt;9,F76+2,11))))</f>
        <v>19</v>
      </c>
      <c r="Z76" s="69">
        <f t="shared" si="48"/>
        <v>17</v>
      </c>
      <c r="AA76" s="68">
        <f t="shared" si="54"/>
        <v>11</v>
      </c>
      <c r="AB76" s="69">
        <f t="shared" si="49"/>
        <v>4</v>
      </c>
      <c r="AC76" s="68">
        <f t="shared" si="54"/>
        <v>11</v>
      </c>
      <c r="AD76" s="69">
        <f t="shared" si="50"/>
        <v>8</v>
      </c>
      <c r="AE76" s="68">
        <f t="shared" si="54"/>
        <v>0</v>
      </c>
      <c r="AF76" s="69">
        <f t="shared" si="51"/>
        <v>0</v>
      </c>
      <c r="AG76" s="68">
        <f t="shared" si="52"/>
        <v>0</v>
      </c>
      <c r="AH76" s="69">
        <f t="shared" si="53"/>
        <v>0</v>
      </c>
    </row>
    <row r="77" spans="1:34" ht="15">
      <c r="A77" s="56" t="s">
        <v>40</v>
      </c>
      <c r="B77" s="88" t="str">
        <f>IF(B69&gt;"",B69,"")</f>
        <v>L. Ikonen/ V. Purma</v>
      </c>
      <c r="C77" s="88" t="str">
        <f>IF(B70&gt;"",B70,"")</f>
        <v>P. Kolppanen/ T. Salo</v>
      </c>
      <c r="D77" s="79"/>
      <c r="E77" s="57"/>
      <c r="F77" s="190">
        <v>-8</v>
      </c>
      <c r="G77" s="191"/>
      <c r="H77" s="190">
        <v>3</v>
      </c>
      <c r="I77" s="191"/>
      <c r="J77" s="190">
        <v>7</v>
      </c>
      <c r="K77" s="191"/>
      <c r="L77" s="190">
        <v>9</v>
      </c>
      <c r="M77" s="191"/>
      <c r="N77" s="190"/>
      <c r="O77" s="191"/>
      <c r="P77" s="58">
        <f t="shared" si="44"/>
        <v>3</v>
      </c>
      <c r="Q77" s="59">
        <f t="shared" si="45"/>
        <v>1</v>
      </c>
      <c r="R77" s="112">
        <v>0.6666666666666666</v>
      </c>
      <c r="S77" s="67"/>
      <c r="T77" s="61">
        <f t="shared" si="46"/>
        <v>41</v>
      </c>
      <c r="U77" s="62">
        <f t="shared" si="46"/>
        <v>30</v>
      </c>
      <c r="V77" s="63">
        <f t="shared" si="47"/>
        <v>11</v>
      </c>
      <c r="Y77" s="68">
        <f t="shared" si="54"/>
        <v>8</v>
      </c>
      <c r="Z77" s="69">
        <f t="shared" si="48"/>
        <v>11</v>
      </c>
      <c r="AA77" s="68">
        <f t="shared" si="54"/>
        <v>11</v>
      </c>
      <c r="AB77" s="69">
        <f t="shared" si="49"/>
        <v>3</v>
      </c>
      <c r="AC77" s="68">
        <f t="shared" si="54"/>
        <v>11</v>
      </c>
      <c r="AD77" s="69">
        <f t="shared" si="50"/>
        <v>7</v>
      </c>
      <c r="AE77" s="68">
        <f t="shared" si="54"/>
        <v>11</v>
      </c>
      <c r="AF77" s="69">
        <f t="shared" si="51"/>
        <v>9</v>
      </c>
      <c r="AG77" s="68">
        <f t="shared" si="52"/>
        <v>0</v>
      </c>
      <c r="AH77" s="69">
        <f t="shared" si="53"/>
        <v>0</v>
      </c>
    </row>
    <row r="78" spans="1:34" ht="15">
      <c r="A78" s="56" t="s">
        <v>41</v>
      </c>
      <c r="B78" s="88" t="str">
        <f>IF(B68&gt;"",B68,"")</f>
        <v>J. Kokkonen/ M. Holopainen</v>
      </c>
      <c r="C78" s="88" t="str">
        <f>IF(B69&gt;"",B69,"")</f>
        <v>L. Ikonen/ V. Purma</v>
      </c>
      <c r="D78" s="80"/>
      <c r="E78" s="57"/>
      <c r="F78" s="183">
        <v>-4</v>
      </c>
      <c r="G78" s="184"/>
      <c r="H78" s="183">
        <v>-6</v>
      </c>
      <c r="I78" s="184"/>
      <c r="J78" s="187">
        <v>5</v>
      </c>
      <c r="K78" s="184"/>
      <c r="L78" s="183">
        <v>-4</v>
      </c>
      <c r="M78" s="184"/>
      <c r="N78" s="183"/>
      <c r="O78" s="184"/>
      <c r="P78" s="58">
        <f t="shared" si="44"/>
        <v>1</v>
      </c>
      <c r="Q78" s="59">
        <f t="shared" si="45"/>
        <v>3</v>
      </c>
      <c r="R78" s="112">
        <v>0.6840277777777778</v>
      </c>
      <c r="S78" s="67"/>
      <c r="T78" s="61">
        <f t="shared" si="46"/>
        <v>25</v>
      </c>
      <c r="U78" s="62">
        <f t="shared" si="46"/>
        <v>38</v>
      </c>
      <c r="V78" s="63">
        <f t="shared" si="47"/>
        <v>-13</v>
      </c>
      <c r="Y78" s="68">
        <f t="shared" si="54"/>
        <v>4</v>
      </c>
      <c r="Z78" s="69">
        <f t="shared" si="48"/>
        <v>11</v>
      </c>
      <c r="AA78" s="68">
        <f t="shared" si="54"/>
        <v>6</v>
      </c>
      <c r="AB78" s="69">
        <f t="shared" si="49"/>
        <v>11</v>
      </c>
      <c r="AC78" s="68">
        <f t="shared" si="54"/>
        <v>11</v>
      </c>
      <c r="AD78" s="69">
        <f t="shared" si="50"/>
        <v>5</v>
      </c>
      <c r="AE78" s="68">
        <f t="shared" si="54"/>
        <v>4</v>
      </c>
      <c r="AF78" s="69">
        <f t="shared" si="51"/>
        <v>11</v>
      </c>
      <c r="AG78" s="68">
        <f t="shared" si="52"/>
        <v>0</v>
      </c>
      <c r="AH78" s="69">
        <f t="shared" si="53"/>
        <v>0</v>
      </c>
    </row>
    <row r="79" spans="1:34" ht="15.75" thickBot="1">
      <c r="A79" s="70" t="s">
        <v>42</v>
      </c>
      <c r="B79" s="90" t="s">
        <v>285</v>
      </c>
      <c r="C79" s="90" t="str">
        <f>IF(B71&gt;"",B71,"")</f>
        <v>S. Kuutti/ M. Hämäläinen</v>
      </c>
      <c r="D79" s="81"/>
      <c r="E79" s="71"/>
      <c r="F79" s="185">
        <v>2</v>
      </c>
      <c r="G79" s="186"/>
      <c r="H79" s="185">
        <v>-6</v>
      </c>
      <c r="I79" s="186"/>
      <c r="J79" s="185">
        <v>9</v>
      </c>
      <c r="K79" s="186"/>
      <c r="L79" s="185">
        <v>4</v>
      </c>
      <c r="M79" s="186"/>
      <c r="N79" s="185"/>
      <c r="O79" s="186"/>
      <c r="P79" s="72">
        <f t="shared" si="44"/>
        <v>3</v>
      </c>
      <c r="Q79" s="73">
        <f t="shared" si="45"/>
        <v>1</v>
      </c>
      <c r="R79" s="111">
        <v>0.6840277777777778</v>
      </c>
      <c r="S79" s="16" t="s">
        <v>265</v>
      </c>
      <c r="T79" s="61">
        <f t="shared" si="46"/>
        <v>39</v>
      </c>
      <c r="U79" s="62">
        <f t="shared" si="46"/>
        <v>26</v>
      </c>
      <c r="V79" s="63">
        <f t="shared" si="47"/>
        <v>13</v>
      </c>
      <c r="Y79" s="75">
        <f t="shared" si="54"/>
        <v>11</v>
      </c>
      <c r="Z79" s="76">
        <f t="shared" si="48"/>
        <v>2</v>
      </c>
      <c r="AA79" s="75">
        <f t="shared" si="54"/>
        <v>6</v>
      </c>
      <c r="AB79" s="76">
        <f t="shared" si="49"/>
        <v>11</v>
      </c>
      <c r="AC79" s="75">
        <f t="shared" si="54"/>
        <v>11</v>
      </c>
      <c r="AD79" s="76">
        <f t="shared" si="50"/>
        <v>9</v>
      </c>
      <c r="AE79" s="75">
        <f t="shared" si="54"/>
        <v>11</v>
      </c>
      <c r="AF79" s="76">
        <f t="shared" si="51"/>
        <v>4</v>
      </c>
      <c r="AG79" s="75">
        <f t="shared" si="52"/>
        <v>0</v>
      </c>
      <c r="AH79" s="76">
        <f t="shared" si="53"/>
        <v>0</v>
      </c>
    </row>
    <row r="80" spans="2:3" ht="15.75" thickBot="1" thickTop="1">
      <c r="B80" s="91"/>
      <c r="C80" s="91"/>
    </row>
    <row r="81" spans="1:19" ht="15.75" thickTop="1">
      <c r="A81" s="3"/>
      <c r="B81" s="92" t="s">
        <v>57</v>
      </c>
      <c r="C81" s="93"/>
      <c r="D81" s="5"/>
      <c r="E81" s="5"/>
      <c r="F81" s="6"/>
      <c r="G81" s="5"/>
      <c r="H81" s="7" t="s">
        <v>4</v>
      </c>
      <c r="I81" s="8"/>
      <c r="J81" s="208" t="s">
        <v>263</v>
      </c>
      <c r="K81" s="209"/>
      <c r="L81" s="209"/>
      <c r="M81" s="210"/>
      <c r="N81" s="9" t="s">
        <v>5</v>
      </c>
      <c r="O81" s="10"/>
      <c r="P81" s="211" t="s">
        <v>62</v>
      </c>
      <c r="Q81" s="212"/>
      <c r="R81" s="212"/>
      <c r="S81" s="213"/>
    </row>
    <row r="82" spans="1:19" ht="15.75" thickBot="1">
      <c r="A82" s="11"/>
      <c r="B82" s="94" t="s">
        <v>55</v>
      </c>
      <c r="C82" s="95" t="s">
        <v>6</v>
      </c>
      <c r="D82" s="214">
        <v>6</v>
      </c>
      <c r="E82" s="215"/>
      <c r="F82" s="216"/>
      <c r="G82" s="217" t="s">
        <v>7</v>
      </c>
      <c r="H82" s="218"/>
      <c r="I82" s="218"/>
      <c r="J82" s="219">
        <v>39536</v>
      </c>
      <c r="K82" s="219"/>
      <c r="L82" s="219"/>
      <c r="M82" s="220"/>
      <c r="N82" s="14" t="s">
        <v>8</v>
      </c>
      <c r="O82" s="15"/>
      <c r="P82" s="221">
        <v>0.6145833333333334</v>
      </c>
      <c r="Q82" s="222"/>
      <c r="R82" s="222"/>
      <c r="S82" s="223"/>
    </row>
    <row r="83" spans="1:22" ht="15" thickTop="1">
      <c r="A83" s="18"/>
      <c r="B83" s="96" t="s">
        <v>13</v>
      </c>
      <c r="C83" s="97" t="s">
        <v>0</v>
      </c>
      <c r="D83" s="202" t="s">
        <v>14</v>
      </c>
      <c r="E83" s="203"/>
      <c r="F83" s="202" t="s">
        <v>15</v>
      </c>
      <c r="G83" s="203"/>
      <c r="H83" s="202" t="s">
        <v>16</v>
      </c>
      <c r="I83" s="203"/>
      <c r="J83" s="202" t="s">
        <v>17</v>
      </c>
      <c r="K83" s="203"/>
      <c r="L83" s="202"/>
      <c r="M83" s="203"/>
      <c r="N83" s="21" t="s">
        <v>18</v>
      </c>
      <c r="O83" s="22" t="s">
        <v>19</v>
      </c>
      <c r="P83" s="23" t="s">
        <v>20</v>
      </c>
      <c r="Q83" s="24"/>
      <c r="R83" s="204" t="s">
        <v>21</v>
      </c>
      <c r="S83" s="205"/>
      <c r="T83" s="206" t="s">
        <v>22</v>
      </c>
      <c r="U83" s="207"/>
      <c r="V83" s="25" t="s">
        <v>23</v>
      </c>
    </row>
    <row r="84" spans="1:22" ht="15">
      <c r="A84" s="26">
        <v>51</v>
      </c>
      <c r="B84" s="82" t="s">
        <v>287</v>
      </c>
      <c r="C84" s="83" t="s">
        <v>288</v>
      </c>
      <c r="D84" s="27"/>
      <c r="E84" s="28"/>
      <c r="F84" s="29">
        <f>+P94</f>
        <v>3</v>
      </c>
      <c r="G84" s="30">
        <f>+Q94</f>
        <v>2</v>
      </c>
      <c r="H84" s="29">
        <f>P90</f>
        <v>3</v>
      </c>
      <c r="I84" s="30">
        <f>Q90</f>
        <v>0</v>
      </c>
      <c r="J84" s="29">
        <f>P92</f>
        <v>3</v>
      </c>
      <c r="K84" s="30">
        <f>Q92</f>
        <v>1</v>
      </c>
      <c r="L84" s="29"/>
      <c r="M84" s="30"/>
      <c r="N84" s="31">
        <f>IF(SUM(D84:M84)=0,"",COUNTIF(E84:E87,"3"))</f>
        <v>3</v>
      </c>
      <c r="O84" s="32">
        <f>IF(SUM(E84:N84)=0,"",COUNTIF(D84:D87,"3"))</f>
        <v>0</v>
      </c>
      <c r="P84" s="33">
        <f>IF(SUM(D84:M84)=0,"",SUM(E84:E87))</f>
        <v>9</v>
      </c>
      <c r="Q84" s="34">
        <f>IF(SUM(D84:M84)=0,"",SUM(D84:D87))</f>
        <v>3</v>
      </c>
      <c r="R84" s="195">
        <v>1</v>
      </c>
      <c r="S84" s="196"/>
      <c r="T84" s="35">
        <f>+T90+T92+T94</f>
        <v>126</v>
      </c>
      <c r="U84" s="35">
        <f>+U90+U92+U94</f>
        <v>97</v>
      </c>
      <c r="V84" s="36">
        <f>+T84-U84</f>
        <v>29</v>
      </c>
    </row>
    <row r="85" spans="1:22" ht="15">
      <c r="A85" s="37">
        <v>85</v>
      </c>
      <c r="B85" s="82" t="s">
        <v>289</v>
      </c>
      <c r="C85" s="83" t="s">
        <v>290</v>
      </c>
      <c r="D85" s="38">
        <f>+Q94</f>
        <v>2</v>
      </c>
      <c r="E85" s="39">
        <f>+P94</f>
        <v>3</v>
      </c>
      <c r="F85" s="40"/>
      <c r="G85" s="41"/>
      <c r="H85" s="38">
        <f>P93</f>
        <v>3</v>
      </c>
      <c r="I85" s="39">
        <f>Q93</f>
        <v>0</v>
      </c>
      <c r="J85" s="38">
        <f>P91</f>
        <v>3</v>
      </c>
      <c r="K85" s="39">
        <f>Q91</f>
        <v>0</v>
      </c>
      <c r="L85" s="38"/>
      <c r="M85" s="39"/>
      <c r="N85" s="31">
        <f>IF(SUM(D85:M85)=0,"",COUNTIF(G84:G87,"3"))</f>
        <v>2</v>
      </c>
      <c r="O85" s="32">
        <f>IF(SUM(E85:N85)=0,"",COUNTIF(F84:F87,"3"))</f>
        <v>1</v>
      </c>
      <c r="P85" s="33">
        <f>IF(SUM(D85:M85)=0,"",SUM(G84:G87))</f>
        <v>8</v>
      </c>
      <c r="Q85" s="34">
        <f>IF(SUM(D85:M85)=0,"",SUM(F84:F87))</f>
        <v>3</v>
      </c>
      <c r="R85" s="195">
        <v>2</v>
      </c>
      <c r="S85" s="196"/>
      <c r="T85" s="35">
        <f>+T91+T93+U94</f>
        <v>115</v>
      </c>
      <c r="U85" s="35">
        <f>+U91+U93+T94</f>
        <v>99</v>
      </c>
      <c r="V85" s="36">
        <f>+T85-U85</f>
        <v>16</v>
      </c>
    </row>
    <row r="86" spans="1:22" ht="15">
      <c r="A86" s="37">
        <v>128</v>
      </c>
      <c r="B86" s="82" t="s">
        <v>291</v>
      </c>
      <c r="C86" s="83" t="s">
        <v>292</v>
      </c>
      <c r="D86" s="38">
        <f>+Q90</f>
        <v>0</v>
      </c>
      <c r="E86" s="39">
        <f>+P90</f>
        <v>3</v>
      </c>
      <c r="F86" s="38">
        <f>Q93</f>
        <v>0</v>
      </c>
      <c r="G86" s="39">
        <f>P93</f>
        <v>3</v>
      </c>
      <c r="H86" s="40"/>
      <c r="I86" s="41"/>
      <c r="J86" s="38">
        <f>P95</f>
        <v>2</v>
      </c>
      <c r="K86" s="39">
        <f>Q95</f>
        <v>3</v>
      </c>
      <c r="L86" s="38"/>
      <c r="M86" s="39"/>
      <c r="N86" s="31">
        <f>IF(SUM(D86:M86)=0,"",COUNTIF(I84:I87,"3"))</f>
        <v>0</v>
      </c>
      <c r="O86" s="32">
        <f>IF(SUM(E86:N86)=0,"",COUNTIF(H84:H87,"3"))</f>
        <v>3</v>
      </c>
      <c r="P86" s="33">
        <f>IF(SUM(D86:M86)=0,"",SUM(I84:I87))</f>
        <v>2</v>
      </c>
      <c r="Q86" s="34">
        <f>IF(SUM(D86:M86)=0,"",SUM(H84:H87))</f>
        <v>9</v>
      </c>
      <c r="R86" s="195">
        <v>4</v>
      </c>
      <c r="S86" s="196"/>
      <c r="T86" s="35">
        <f>+U90+U93+T95</f>
        <v>88</v>
      </c>
      <c r="U86" s="35">
        <f>+T90+T93+U95</f>
        <v>114</v>
      </c>
      <c r="V86" s="36">
        <f>+T86-U86</f>
        <v>-26</v>
      </c>
    </row>
    <row r="87" spans="1:22" ht="15.75" thickBot="1">
      <c r="A87" s="37">
        <v>187</v>
      </c>
      <c r="B87" s="84" t="s">
        <v>492</v>
      </c>
      <c r="C87" s="83" t="s">
        <v>248</v>
      </c>
      <c r="D87" s="38">
        <f>Q92</f>
        <v>1</v>
      </c>
      <c r="E87" s="39">
        <f>P92</f>
        <v>3</v>
      </c>
      <c r="F87" s="38">
        <f>Q91</f>
        <v>0</v>
      </c>
      <c r="G87" s="39">
        <f>P91</f>
        <v>3</v>
      </c>
      <c r="H87" s="38">
        <f>Q95</f>
        <v>3</v>
      </c>
      <c r="I87" s="39">
        <f>P95</f>
        <v>2</v>
      </c>
      <c r="J87" s="40"/>
      <c r="K87" s="41"/>
      <c r="L87" s="38"/>
      <c r="M87" s="39"/>
      <c r="N87" s="31">
        <f>IF(SUM(D87:M87)=0,"",COUNTIF(K84:K87,"3"))</f>
        <v>1</v>
      </c>
      <c r="O87" s="32">
        <f>IF(SUM(E87:N87)=0,"",COUNTIF(J84:J87,"3"))</f>
        <v>2</v>
      </c>
      <c r="P87" s="33">
        <f>IF(SUM(D87:M88)=0,"",SUM(K84:K87))</f>
        <v>4</v>
      </c>
      <c r="Q87" s="34">
        <f>IF(SUM(D87:M87)=0,"",SUM(J84:J87))</f>
        <v>8</v>
      </c>
      <c r="R87" s="195">
        <v>3</v>
      </c>
      <c r="S87" s="196"/>
      <c r="T87" s="35">
        <f>+U91+U92+U95</f>
        <v>103</v>
      </c>
      <c r="U87" s="35">
        <f>+T91+T92+T95</f>
        <v>122</v>
      </c>
      <c r="V87" s="36">
        <f>+T87-U87</f>
        <v>-19</v>
      </c>
    </row>
    <row r="88" spans="1:24" ht="15" thickTop="1">
      <c r="A88" s="42"/>
      <c r="B88" s="43" t="s">
        <v>44</v>
      </c>
      <c r="C88" s="85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5"/>
      <c r="S88" s="46"/>
      <c r="T88" s="47"/>
      <c r="U88" s="48" t="s">
        <v>28</v>
      </c>
      <c r="V88" s="49">
        <f>SUM(V84:V87)</f>
        <v>0</v>
      </c>
      <c r="W88" s="48" t="str">
        <f>IF(V88=0,"OK","Virhe")</f>
        <v>OK</v>
      </c>
      <c r="X88" s="50"/>
    </row>
    <row r="89" spans="1:22" ht="15" thickBot="1">
      <c r="A89" s="51"/>
      <c r="B89" s="86" t="s">
        <v>29</v>
      </c>
      <c r="C89" s="87"/>
      <c r="D89" s="77"/>
      <c r="E89" s="78"/>
      <c r="F89" s="197" t="s">
        <v>30</v>
      </c>
      <c r="G89" s="198"/>
      <c r="H89" s="199" t="s">
        <v>31</v>
      </c>
      <c r="I89" s="198"/>
      <c r="J89" s="199" t="s">
        <v>32</v>
      </c>
      <c r="K89" s="198"/>
      <c r="L89" s="199" t="s">
        <v>33</v>
      </c>
      <c r="M89" s="198"/>
      <c r="N89" s="199" t="s">
        <v>34</v>
      </c>
      <c r="O89" s="198"/>
      <c r="P89" s="200" t="s">
        <v>35</v>
      </c>
      <c r="Q89" s="201"/>
      <c r="S89" s="53"/>
      <c r="T89" s="54" t="s">
        <v>22</v>
      </c>
      <c r="U89" s="55"/>
      <c r="V89" s="25" t="s">
        <v>23</v>
      </c>
    </row>
    <row r="90" spans="1:34" ht="15">
      <c r="A90" s="56" t="s">
        <v>36</v>
      </c>
      <c r="B90" s="88" t="str">
        <f>IF(B84&gt;"",B84,"")</f>
        <v>J. Rossi/ A. Kyläkallio</v>
      </c>
      <c r="C90" s="88" t="str">
        <f>IF(B86&gt;"",B86,"")</f>
        <v>E. Kallio/ M. Pietilä</v>
      </c>
      <c r="D90" s="79"/>
      <c r="E90" s="57"/>
      <c r="F90" s="193">
        <v>6</v>
      </c>
      <c r="G90" s="194"/>
      <c r="H90" s="190">
        <v>7</v>
      </c>
      <c r="I90" s="191"/>
      <c r="J90" s="190">
        <v>5</v>
      </c>
      <c r="K90" s="191"/>
      <c r="L90" s="190"/>
      <c r="M90" s="191"/>
      <c r="N90" s="192"/>
      <c r="O90" s="191"/>
      <c r="P90" s="58">
        <f aca="true" t="shared" si="55" ref="P90:P95">IF(COUNT(F90:N90)=0,"",COUNTIF(F90:N90,"&gt;=0"))</f>
        <v>3</v>
      </c>
      <c r="Q90" s="59">
        <f aca="true" t="shared" si="56" ref="Q90:Q95">IF(COUNT(F90:N90)=0,"",(IF(LEFT(F90,1)="-",1,0)+IF(LEFT(H90,1)="-",1,0)+IF(LEFT(J90,1)="-",1,0)+IF(LEFT(L90,1)="-",1,0)+IF(LEFT(N90,1)="-",1,0)))</f>
        <v>0</v>
      </c>
      <c r="R90" s="112">
        <v>0.6145833333333334</v>
      </c>
      <c r="S90" s="60"/>
      <c r="T90" s="61">
        <f aca="true" t="shared" si="57" ref="T90:U95">+Y90+AA90+AC90+AE90+AG90</f>
        <v>33</v>
      </c>
      <c r="U90" s="62">
        <f t="shared" si="57"/>
        <v>18</v>
      </c>
      <c r="V90" s="63">
        <f aca="true" t="shared" si="58" ref="V90:V95">+T90-U90</f>
        <v>15</v>
      </c>
      <c r="Y90" s="64">
        <f>IF(F90="",0,IF(LEFT(F90,1)="-",ABS(F90),(IF(F90&gt;9,F90+2,11))))</f>
        <v>11</v>
      </c>
      <c r="Z90" s="65">
        <f aca="true" t="shared" si="59" ref="Z90:Z95">IF(F90="",0,IF(LEFT(F90,1)="-",(IF(ABS(F90)&gt;9,(ABS(F90)+2),11)),F90))</f>
        <v>6</v>
      </c>
      <c r="AA90" s="64">
        <f>IF(H90="",0,IF(LEFT(H90,1)="-",ABS(H90),(IF(H90&gt;9,H90+2,11))))</f>
        <v>11</v>
      </c>
      <c r="AB90" s="65">
        <f aca="true" t="shared" si="60" ref="AB90:AB95">IF(H90="",0,IF(LEFT(H90,1)="-",(IF(ABS(H90)&gt;9,(ABS(H90)+2),11)),H90))</f>
        <v>7</v>
      </c>
      <c r="AC90" s="64">
        <f>IF(J90="",0,IF(LEFT(J90,1)="-",ABS(J90),(IF(J90&gt;9,J90+2,11))))</f>
        <v>11</v>
      </c>
      <c r="AD90" s="65">
        <f aca="true" t="shared" si="61" ref="AD90:AD95">IF(J90="",0,IF(LEFT(J90,1)="-",(IF(ABS(J90)&gt;9,(ABS(J90)+2),11)),J90))</f>
        <v>5</v>
      </c>
      <c r="AE90" s="64">
        <f>IF(L90="",0,IF(LEFT(L90,1)="-",ABS(L90),(IF(L90&gt;9,L90+2,11))))</f>
        <v>0</v>
      </c>
      <c r="AF90" s="65">
        <f aca="true" t="shared" si="62" ref="AF90:AF95">IF(L90="",0,IF(LEFT(L90,1)="-",(IF(ABS(L90)&gt;9,(ABS(L90)+2),11)),L90))</f>
        <v>0</v>
      </c>
      <c r="AG90" s="64">
        <f aca="true" t="shared" si="63" ref="AG90:AG95">IF(N90="",0,IF(LEFT(N90,1)="-",ABS(N90),(IF(N90&gt;9,N90+2,11))))</f>
        <v>0</v>
      </c>
      <c r="AH90" s="65">
        <f aca="true" t="shared" si="64" ref="AH90:AH95">IF(N90="",0,IF(LEFT(N90,1)="-",(IF(ABS(N90)&gt;9,(ABS(N90)+2),11)),N90))</f>
        <v>0</v>
      </c>
    </row>
    <row r="91" spans="1:34" ht="15">
      <c r="A91" s="56" t="s">
        <v>37</v>
      </c>
      <c r="B91" s="88" t="str">
        <f>IF(B85&gt;"",B85,"")</f>
        <v>H. Arjamaa/ T. Terho</v>
      </c>
      <c r="C91" s="88" t="str">
        <f>IF(B87&gt;"",B87,"")</f>
        <v>Ra. Virtanen/ L. Vimpari</v>
      </c>
      <c r="D91" s="80"/>
      <c r="E91" s="57"/>
      <c r="F91" s="183">
        <v>6</v>
      </c>
      <c r="G91" s="184"/>
      <c r="H91" s="183">
        <v>8</v>
      </c>
      <c r="I91" s="184"/>
      <c r="J91" s="183">
        <v>10</v>
      </c>
      <c r="K91" s="184"/>
      <c r="L91" s="183"/>
      <c r="M91" s="184"/>
      <c r="N91" s="183"/>
      <c r="O91" s="184"/>
      <c r="P91" s="58">
        <f t="shared" si="55"/>
        <v>3</v>
      </c>
      <c r="Q91" s="59">
        <f t="shared" si="56"/>
        <v>0</v>
      </c>
      <c r="R91" s="112">
        <v>0.6319444444444444</v>
      </c>
      <c r="S91" s="67"/>
      <c r="T91" s="61">
        <f t="shared" si="57"/>
        <v>34</v>
      </c>
      <c r="U91" s="62">
        <f t="shared" si="57"/>
        <v>24</v>
      </c>
      <c r="V91" s="63">
        <f t="shared" si="58"/>
        <v>10</v>
      </c>
      <c r="Y91" s="68">
        <f>IF(F91="",0,IF(LEFT(F91,1)="-",ABS(F91),(IF(F91&gt;9,F91+2,11))))</f>
        <v>11</v>
      </c>
      <c r="Z91" s="69">
        <f t="shared" si="59"/>
        <v>6</v>
      </c>
      <c r="AA91" s="68">
        <f>IF(H91="",0,IF(LEFT(H91,1)="-",ABS(H91),(IF(H91&gt;9,H91+2,11))))</f>
        <v>11</v>
      </c>
      <c r="AB91" s="69">
        <f t="shared" si="60"/>
        <v>8</v>
      </c>
      <c r="AC91" s="68">
        <f>IF(J91="",0,IF(LEFT(J91,1)="-",ABS(J91),(IF(J91&gt;9,J91+2,11))))</f>
        <v>12</v>
      </c>
      <c r="AD91" s="69">
        <f t="shared" si="61"/>
        <v>10</v>
      </c>
      <c r="AE91" s="68">
        <f>IF(L91="",0,IF(LEFT(L91,1)="-",ABS(L91),(IF(L91&gt;9,L91+2,11))))</f>
        <v>0</v>
      </c>
      <c r="AF91" s="69">
        <f t="shared" si="62"/>
        <v>0</v>
      </c>
      <c r="AG91" s="68">
        <f t="shared" si="63"/>
        <v>0</v>
      </c>
      <c r="AH91" s="69">
        <f t="shared" si="64"/>
        <v>0</v>
      </c>
    </row>
    <row r="92" spans="1:34" ht="15.75" thickBot="1">
      <c r="A92" s="56" t="s">
        <v>38</v>
      </c>
      <c r="B92" s="89" t="str">
        <f>IF(B84&gt;"",B84,"")</f>
        <v>J. Rossi/ A. Kyläkallio</v>
      </c>
      <c r="C92" s="89" t="str">
        <f>IF(B87&gt;"",B87,"")</f>
        <v>Ra. Virtanen/ L. Vimpari</v>
      </c>
      <c r="D92" s="77"/>
      <c r="E92" s="52"/>
      <c r="F92" s="188">
        <v>9</v>
      </c>
      <c r="G92" s="189"/>
      <c r="H92" s="188">
        <v>-8</v>
      </c>
      <c r="I92" s="189"/>
      <c r="J92" s="188">
        <v>6</v>
      </c>
      <c r="K92" s="189"/>
      <c r="L92" s="188">
        <v>6</v>
      </c>
      <c r="M92" s="189"/>
      <c r="N92" s="188"/>
      <c r="O92" s="189"/>
      <c r="P92" s="58">
        <f t="shared" si="55"/>
        <v>3</v>
      </c>
      <c r="Q92" s="59">
        <f t="shared" si="56"/>
        <v>1</v>
      </c>
      <c r="R92" s="112">
        <v>0.6493055555555556</v>
      </c>
      <c r="S92" s="67"/>
      <c r="T92" s="61">
        <f t="shared" si="57"/>
        <v>41</v>
      </c>
      <c r="U92" s="62">
        <f t="shared" si="57"/>
        <v>32</v>
      </c>
      <c r="V92" s="63">
        <f t="shared" si="58"/>
        <v>9</v>
      </c>
      <c r="Y92" s="68">
        <f aca="true" t="shared" si="65" ref="Y92:AE95">IF(F92="",0,IF(LEFT(F92,1)="-",ABS(F92),(IF(F92&gt;9,F92+2,11))))</f>
        <v>11</v>
      </c>
      <c r="Z92" s="69">
        <f t="shared" si="59"/>
        <v>9</v>
      </c>
      <c r="AA92" s="68">
        <f t="shared" si="65"/>
        <v>8</v>
      </c>
      <c r="AB92" s="69">
        <f t="shared" si="60"/>
        <v>11</v>
      </c>
      <c r="AC92" s="68">
        <f t="shared" si="65"/>
        <v>11</v>
      </c>
      <c r="AD92" s="69">
        <f t="shared" si="61"/>
        <v>6</v>
      </c>
      <c r="AE92" s="68">
        <f t="shared" si="65"/>
        <v>11</v>
      </c>
      <c r="AF92" s="69">
        <f t="shared" si="62"/>
        <v>6</v>
      </c>
      <c r="AG92" s="68">
        <f t="shared" si="63"/>
        <v>0</v>
      </c>
      <c r="AH92" s="69">
        <f t="shared" si="64"/>
        <v>0</v>
      </c>
    </row>
    <row r="93" spans="1:34" ht="15">
      <c r="A93" s="56" t="s">
        <v>40</v>
      </c>
      <c r="B93" s="88" t="str">
        <f>IF(B85&gt;"",B85,"")</f>
        <v>H. Arjamaa/ T. Terho</v>
      </c>
      <c r="C93" s="88" t="str">
        <f>IF(B86&gt;"",B86,"")</f>
        <v>E. Kallio/ M. Pietilä</v>
      </c>
      <c r="D93" s="79"/>
      <c r="E93" s="57"/>
      <c r="F93" s="190">
        <v>4</v>
      </c>
      <c r="G93" s="191"/>
      <c r="H93" s="190">
        <v>10</v>
      </c>
      <c r="I93" s="191"/>
      <c r="J93" s="190">
        <v>9</v>
      </c>
      <c r="K93" s="191"/>
      <c r="L93" s="190"/>
      <c r="M93" s="191"/>
      <c r="N93" s="190"/>
      <c r="O93" s="191"/>
      <c r="P93" s="58">
        <f t="shared" si="55"/>
        <v>3</v>
      </c>
      <c r="Q93" s="59">
        <f t="shared" si="56"/>
        <v>0</v>
      </c>
      <c r="R93" s="112">
        <v>0.6666666666666666</v>
      </c>
      <c r="S93" s="67"/>
      <c r="T93" s="61">
        <f t="shared" si="57"/>
        <v>34</v>
      </c>
      <c r="U93" s="62">
        <f t="shared" si="57"/>
        <v>23</v>
      </c>
      <c r="V93" s="63">
        <f t="shared" si="58"/>
        <v>11</v>
      </c>
      <c r="Y93" s="68">
        <f t="shared" si="65"/>
        <v>11</v>
      </c>
      <c r="Z93" s="69">
        <f t="shared" si="59"/>
        <v>4</v>
      </c>
      <c r="AA93" s="68">
        <f t="shared" si="65"/>
        <v>12</v>
      </c>
      <c r="AB93" s="69">
        <f t="shared" si="60"/>
        <v>10</v>
      </c>
      <c r="AC93" s="68">
        <f t="shared" si="65"/>
        <v>11</v>
      </c>
      <c r="AD93" s="69">
        <f t="shared" si="61"/>
        <v>9</v>
      </c>
      <c r="AE93" s="68">
        <f t="shared" si="65"/>
        <v>0</v>
      </c>
      <c r="AF93" s="69">
        <f t="shared" si="62"/>
        <v>0</v>
      </c>
      <c r="AG93" s="68">
        <f t="shared" si="63"/>
        <v>0</v>
      </c>
      <c r="AH93" s="69">
        <f t="shared" si="64"/>
        <v>0</v>
      </c>
    </row>
    <row r="94" spans="1:34" ht="15">
      <c r="A94" s="56" t="s">
        <v>41</v>
      </c>
      <c r="B94" s="88" t="str">
        <f>IF(B84&gt;"",B84,"")</f>
        <v>J. Rossi/ A. Kyläkallio</v>
      </c>
      <c r="C94" s="88" t="str">
        <f>IF(B85&gt;"",B85,"")</f>
        <v>H. Arjamaa/ T. Terho</v>
      </c>
      <c r="D94" s="80"/>
      <c r="E94" s="57"/>
      <c r="F94" s="183">
        <v>5</v>
      </c>
      <c r="G94" s="184"/>
      <c r="H94" s="183">
        <v>-12</v>
      </c>
      <c r="I94" s="184"/>
      <c r="J94" s="187">
        <v>-7</v>
      </c>
      <c r="K94" s="184"/>
      <c r="L94" s="183">
        <v>8</v>
      </c>
      <c r="M94" s="184"/>
      <c r="N94" s="183">
        <v>9</v>
      </c>
      <c r="O94" s="184"/>
      <c r="P94" s="58">
        <f t="shared" si="55"/>
        <v>3</v>
      </c>
      <c r="Q94" s="59">
        <f t="shared" si="56"/>
        <v>2</v>
      </c>
      <c r="R94" s="112">
        <v>0.6840277777777778</v>
      </c>
      <c r="S94" s="67"/>
      <c r="T94" s="61">
        <f t="shared" si="57"/>
        <v>52</v>
      </c>
      <c r="U94" s="62">
        <f t="shared" si="57"/>
        <v>47</v>
      </c>
      <c r="V94" s="63">
        <f t="shared" si="58"/>
        <v>5</v>
      </c>
      <c r="Y94" s="68">
        <f t="shared" si="65"/>
        <v>11</v>
      </c>
      <c r="Z94" s="69">
        <f t="shared" si="59"/>
        <v>5</v>
      </c>
      <c r="AA94" s="68">
        <f t="shared" si="65"/>
        <v>12</v>
      </c>
      <c r="AB94" s="69">
        <f t="shared" si="60"/>
        <v>14</v>
      </c>
      <c r="AC94" s="68">
        <f t="shared" si="65"/>
        <v>7</v>
      </c>
      <c r="AD94" s="69">
        <f t="shared" si="61"/>
        <v>11</v>
      </c>
      <c r="AE94" s="68">
        <f t="shared" si="65"/>
        <v>11</v>
      </c>
      <c r="AF94" s="69">
        <f t="shared" si="62"/>
        <v>8</v>
      </c>
      <c r="AG94" s="68">
        <f t="shared" si="63"/>
        <v>11</v>
      </c>
      <c r="AH94" s="69">
        <f t="shared" si="64"/>
        <v>9</v>
      </c>
    </row>
    <row r="95" spans="1:34" ht="15.75" thickBot="1">
      <c r="A95" s="70" t="s">
        <v>42</v>
      </c>
      <c r="B95" s="90" t="str">
        <f>IF(B86&gt;"",B86,"")</f>
        <v>E. Kallio/ M. Pietilä</v>
      </c>
      <c r="C95" s="90" t="str">
        <f>IF(B87&gt;"",B87,"")</f>
        <v>Ra. Virtanen/ L. Vimpari</v>
      </c>
      <c r="D95" s="81"/>
      <c r="E95" s="71"/>
      <c r="F95" s="185">
        <v>-9</v>
      </c>
      <c r="G95" s="186"/>
      <c r="H95" s="185">
        <v>7</v>
      </c>
      <c r="I95" s="186"/>
      <c r="J95" s="185">
        <v>-8</v>
      </c>
      <c r="K95" s="186"/>
      <c r="L95" s="185">
        <v>7</v>
      </c>
      <c r="M95" s="186"/>
      <c r="N95" s="185">
        <v>-8</v>
      </c>
      <c r="O95" s="186"/>
      <c r="P95" s="72">
        <f t="shared" si="55"/>
        <v>2</v>
      </c>
      <c r="Q95" s="73">
        <f t="shared" si="56"/>
        <v>3</v>
      </c>
      <c r="R95" s="111">
        <v>0.6840277777777778</v>
      </c>
      <c r="S95" s="16" t="s">
        <v>266</v>
      </c>
      <c r="T95" s="61">
        <f t="shared" si="57"/>
        <v>47</v>
      </c>
      <c r="U95" s="62">
        <f t="shared" si="57"/>
        <v>47</v>
      </c>
      <c r="V95" s="63">
        <f t="shared" si="58"/>
        <v>0</v>
      </c>
      <c r="Y95" s="75">
        <f t="shared" si="65"/>
        <v>9</v>
      </c>
      <c r="Z95" s="76">
        <f t="shared" si="59"/>
        <v>11</v>
      </c>
      <c r="AA95" s="75">
        <f t="shared" si="65"/>
        <v>11</v>
      </c>
      <c r="AB95" s="76">
        <f t="shared" si="60"/>
        <v>7</v>
      </c>
      <c r="AC95" s="75">
        <f t="shared" si="65"/>
        <v>8</v>
      </c>
      <c r="AD95" s="76">
        <f t="shared" si="61"/>
        <v>11</v>
      </c>
      <c r="AE95" s="75">
        <f t="shared" si="65"/>
        <v>11</v>
      </c>
      <c r="AF95" s="76">
        <f t="shared" si="62"/>
        <v>7</v>
      </c>
      <c r="AG95" s="75">
        <f t="shared" si="63"/>
        <v>8</v>
      </c>
      <c r="AH95" s="76">
        <f t="shared" si="64"/>
        <v>11</v>
      </c>
    </row>
    <row r="96" spans="2:3" ht="15.75" thickBot="1" thickTop="1">
      <c r="B96" s="91"/>
      <c r="C96" s="91"/>
    </row>
    <row r="97" spans="1:19" ht="15.75" thickTop="1">
      <c r="A97" s="3"/>
      <c r="B97" s="92" t="s">
        <v>57</v>
      </c>
      <c r="C97" s="93"/>
      <c r="D97" s="5"/>
      <c r="E97" s="5"/>
      <c r="F97" s="6"/>
      <c r="G97" s="5"/>
      <c r="H97" s="7" t="s">
        <v>4</v>
      </c>
      <c r="I97" s="8"/>
      <c r="J97" s="208" t="s">
        <v>263</v>
      </c>
      <c r="K97" s="209"/>
      <c r="L97" s="209"/>
      <c r="M97" s="210"/>
      <c r="N97" s="9" t="s">
        <v>5</v>
      </c>
      <c r="O97" s="10"/>
      <c r="P97" s="211" t="s">
        <v>63</v>
      </c>
      <c r="Q97" s="212"/>
      <c r="R97" s="212"/>
      <c r="S97" s="213"/>
    </row>
    <row r="98" spans="1:19" ht="15.75" thickBot="1">
      <c r="A98" s="11"/>
      <c r="B98" s="94" t="s">
        <v>55</v>
      </c>
      <c r="C98" s="95" t="s">
        <v>6</v>
      </c>
      <c r="D98" s="214">
        <v>7</v>
      </c>
      <c r="E98" s="215"/>
      <c r="F98" s="216"/>
      <c r="G98" s="217" t="s">
        <v>7</v>
      </c>
      <c r="H98" s="218"/>
      <c r="I98" s="218"/>
      <c r="J98" s="219">
        <v>39536</v>
      </c>
      <c r="K98" s="219"/>
      <c r="L98" s="219"/>
      <c r="M98" s="220"/>
      <c r="N98" s="14" t="s">
        <v>8</v>
      </c>
      <c r="O98" s="15"/>
      <c r="P98" s="221">
        <v>0.6145833333333334</v>
      </c>
      <c r="Q98" s="222"/>
      <c r="R98" s="222"/>
      <c r="S98" s="223"/>
    </row>
    <row r="99" spans="1:22" ht="15" thickTop="1">
      <c r="A99" s="18"/>
      <c r="B99" s="96" t="s">
        <v>13</v>
      </c>
      <c r="C99" s="97" t="s">
        <v>0</v>
      </c>
      <c r="D99" s="202" t="s">
        <v>14</v>
      </c>
      <c r="E99" s="203"/>
      <c r="F99" s="202" t="s">
        <v>15</v>
      </c>
      <c r="G99" s="203"/>
      <c r="H99" s="202" t="s">
        <v>16</v>
      </c>
      <c r="I99" s="203"/>
      <c r="J99" s="202" t="s">
        <v>17</v>
      </c>
      <c r="K99" s="203"/>
      <c r="L99" s="202"/>
      <c r="M99" s="203"/>
      <c r="N99" s="21" t="s">
        <v>18</v>
      </c>
      <c r="O99" s="22" t="s">
        <v>19</v>
      </c>
      <c r="P99" s="23" t="s">
        <v>20</v>
      </c>
      <c r="Q99" s="24"/>
      <c r="R99" s="204" t="s">
        <v>21</v>
      </c>
      <c r="S99" s="205"/>
      <c r="T99" s="206" t="s">
        <v>22</v>
      </c>
      <c r="U99" s="207"/>
      <c r="V99" s="25" t="s">
        <v>23</v>
      </c>
    </row>
    <row r="100" spans="1:22" ht="15">
      <c r="A100" s="26">
        <v>53</v>
      </c>
      <c r="B100" s="82" t="s">
        <v>293</v>
      </c>
      <c r="C100" s="83" t="s">
        <v>294</v>
      </c>
      <c r="D100" s="27"/>
      <c r="E100" s="28"/>
      <c r="F100" s="29">
        <f>+P110</f>
        <v>3</v>
      </c>
      <c r="G100" s="30">
        <f>+Q110</f>
        <v>0</v>
      </c>
      <c r="H100" s="29">
        <f>P106</f>
        <v>3</v>
      </c>
      <c r="I100" s="30">
        <f>Q106</f>
        <v>2</v>
      </c>
      <c r="J100" s="29">
        <f>P108</f>
        <v>3</v>
      </c>
      <c r="K100" s="30">
        <f>Q108</f>
        <v>1</v>
      </c>
      <c r="L100" s="29"/>
      <c r="M100" s="30"/>
      <c r="N100" s="31">
        <f>IF(SUM(D100:M100)=0,"",COUNTIF(E100:E103,"3"))</f>
        <v>3</v>
      </c>
      <c r="O100" s="32">
        <f>IF(SUM(E100:N100)=0,"",COUNTIF(D100:D103,"3"))</f>
        <v>0</v>
      </c>
      <c r="P100" s="33">
        <f>IF(SUM(D100:M100)=0,"",SUM(E100:E103))</f>
        <v>9</v>
      </c>
      <c r="Q100" s="34">
        <f>IF(SUM(D100:M100)=0,"",SUM(D100:D103))</f>
        <v>3</v>
      </c>
      <c r="R100" s="195">
        <v>1</v>
      </c>
      <c r="S100" s="196"/>
      <c r="T100" s="35">
        <f>+T106+T108+T110</f>
        <v>130</v>
      </c>
      <c r="U100" s="35">
        <f>+U106+U108+U110</f>
        <v>120</v>
      </c>
      <c r="V100" s="36">
        <f>+T100-U100</f>
        <v>10</v>
      </c>
    </row>
    <row r="101" spans="1:22" ht="15">
      <c r="A101" s="37">
        <v>74</v>
      </c>
      <c r="B101" s="82" t="s">
        <v>295</v>
      </c>
      <c r="C101" s="83" t="s">
        <v>78</v>
      </c>
      <c r="D101" s="38">
        <f>+Q110</f>
        <v>0</v>
      </c>
      <c r="E101" s="39">
        <f>+P110</f>
        <v>3</v>
      </c>
      <c r="F101" s="40"/>
      <c r="G101" s="41"/>
      <c r="H101" s="38">
        <f>P109</f>
        <v>3</v>
      </c>
      <c r="I101" s="39">
        <f>Q109</f>
        <v>1</v>
      </c>
      <c r="J101" s="38">
        <f>P107</f>
        <v>3</v>
      </c>
      <c r="K101" s="39">
        <f>Q107</f>
        <v>2</v>
      </c>
      <c r="L101" s="38"/>
      <c r="M101" s="39"/>
      <c r="N101" s="31">
        <f>IF(SUM(D101:M101)=0,"",COUNTIF(G100:G103,"3"))</f>
        <v>2</v>
      </c>
      <c r="O101" s="32">
        <f>IF(SUM(E101:N101)=0,"",COUNTIF(F100:F103,"3"))</f>
        <v>1</v>
      </c>
      <c r="P101" s="33">
        <f>IF(SUM(D101:M101)=0,"",SUM(G100:G103))</f>
        <v>6</v>
      </c>
      <c r="Q101" s="34">
        <f>IF(SUM(D101:M101)=0,"",SUM(F100:F103))</f>
        <v>6</v>
      </c>
      <c r="R101" s="195">
        <v>2</v>
      </c>
      <c r="S101" s="196"/>
      <c r="T101" s="35">
        <f>+T107+T109+U110</f>
        <v>115</v>
      </c>
      <c r="U101" s="35">
        <f>+U107+U109+T110</f>
        <v>105</v>
      </c>
      <c r="V101" s="36">
        <f>+T101-U101</f>
        <v>10</v>
      </c>
    </row>
    <row r="102" spans="1:22" ht="15">
      <c r="A102" s="37">
        <v>121</v>
      </c>
      <c r="B102" s="82" t="s">
        <v>296</v>
      </c>
      <c r="C102" s="83" t="s">
        <v>231</v>
      </c>
      <c r="D102" s="38">
        <f>+Q106</f>
        <v>2</v>
      </c>
      <c r="E102" s="39">
        <f>+P106</f>
        <v>3</v>
      </c>
      <c r="F102" s="38">
        <f>Q109</f>
        <v>1</v>
      </c>
      <c r="G102" s="39">
        <f>P109</f>
        <v>3</v>
      </c>
      <c r="H102" s="40"/>
      <c r="I102" s="41"/>
      <c r="J102" s="38">
        <f>P111</f>
        <v>3</v>
      </c>
      <c r="K102" s="39">
        <f>Q111</f>
        <v>0</v>
      </c>
      <c r="L102" s="38"/>
      <c r="M102" s="39"/>
      <c r="N102" s="31">
        <f>IF(SUM(D102:M102)=0,"",COUNTIF(I100:I103,"3"))</f>
        <v>1</v>
      </c>
      <c r="O102" s="32">
        <f>IF(SUM(E102:N102)=0,"",COUNTIF(H100:H103,"3"))</f>
        <v>2</v>
      </c>
      <c r="P102" s="33">
        <f>IF(SUM(D102:M102)=0,"",SUM(I100:I103))</f>
        <v>6</v>
      </c>
      <c r="Q102" s="34">
        <f>IF(SUM(D102:M102)=0,"",SUM(H100:H103))</f>
        <v>6</v>
      </c>
      <c r="R102" s="195">
        <v>3</v>
      </c>
      <c r="S102" s="196"/>
      <c r="T102" s="35">
        <f>+U106+U109+T111</f>
        <v>116</v>
      </c>
      <c r="U102" s="35">
        <f>+T106+T109+U111</f>
        <v>115</v>
      </c>
      <c r="V102" s="36">
        <f>+T102-U102</f>
        <v>1</v>
      </c>
    </row>
    <row r="103" spans="1:22" ht="15.75" thickBot="1">
      <c r="A103" s="37">
        <v>200</v>
      </c>
      <c r="B103" s="84" t="s">
        <v>297</v>
      </c>
      <c r="C103" s="83" t="s">
        <v>298</v>
      </c>
      <c r="D103" s="38">
        <f>Q108</f>
        <v>1</v>
      </c>
      <c r="E103" s="39">
        <f>P108</f>
        <v>3</v>
      </c>
      <c r="F103" s="38">
        <f>Q107</f>
        <v>2</v>
      </c>
      <c r="G103" s="39">
        <f>P107</f>
        <v>3</v>
      </c>
      <c r="H103" s="38">
        <f>Q111</f>
        <v>0</v>
      </c>
      <c r="I103" s="39">
        <f>P111</f>
        <v>3</v>
      </c>
      <c r="J103" s="40"/>
      <c r="K103" s="41"/>
      <c r="L103" s="38"/>
      <c r="M103" s="39"/>
      <c r="N103" s="31">
        <f>IF(SUM(D103:M103)=0,"",COUNTIF(K100:K103,"3"))</f>
        <v>0</v>
      </c>
      <c r="O103" s="32">
        <f>IF(SUM(E103:N103)=0,"",COUNTIF(J100:J103,"3"))</f>
        <v>3</v>
      </c>
      <c r="P103" s="33">
        <f>IF(SUM(D103:M104)=0,"",SUM(K100:K103))</f>
        <v>3</v>
      </c>
      <c r="Q103" s="34">
        <f>IF(SUM(D103:M103)=0,"",SUM(J100:J103))</f>
        <v>9</v>
      </c>
      <c r="R103" s="195">
        <v>4</v>
      </c>
      <c r="S103" s="196"/>
      <c r="T103" s="35">
        <f>+U107+U108+U111</f>
        <v>102</v>
      </c>
      <c r="U103" s="35">
        <f>+T107+T108+T111</f>
        <v>123</v>
      </c>
      <c r="V103" s="36">
        <f>+T103-U103</f>
        <v>-21</v>
      </c>
    </row>
    <row r="104" spans="1:24" ht="15" thickTop="1">
      <c r="A104" s="42"/>
      <c r="B104" s="43" t="s">
        <v>44</v>
      </c>
      <c r="C104" s="85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5"/>
      <c r="S104" s="46"/>
      <c r="T104" s="47"/>
      <c r="U104" s="48" t="s">
        <v>28</v>
      </c>
      <c r="V104" s="49">
        <f>SUM(V100:V103)</f>
        <v>0</v>
      </c>
      <c r="W104" s="48" t="str">
        <f>IF(V104=0,"OK","Virhe")</f>
        <v>OK</v>
      </c>
      <c r="X104" s="50"/>
    </row>
    <row r="105" spans="1:22" ht="15" thickBot="1">
      <c r="A105" s="51"/>
      <c r="B105" s="86" t="s">
        <v>29</v>
      </c>
      <c r="C105" s="87"/>
      <c r="D105" s="77"/>
      <c r="E105" s="78"/>
      <c r="F105" s="197" t="s">
        <v>30</v>
      </c>
      <c r="G105" s="198"/>
      <c r="H105" s="199" t="s">
        <v>31</v>
      </c>
      <c r="I105" s="198"/>
      <c r="J105" s="199" t="s">
        <v>32</v>
      </c>
      <c r="K105" s="198"/>
      <c r="L105" s="199" t="s">
        <v>33</v>
      </c>
      <c r="M105" s="198"/>
      <c r="N105" s="199" t="s">
        <v>34</v>
      </c>
      <c r="O105" s="198"/>
      <c r="P105" s="200" t="s">
        <v>35</v>
      </c>
      <c r="Q105" s="201"/>
      <c r="S105" s="53"/>
      <c r="T105" s="54" t="s">
        <v>22</v>
      </c>
      <c r="U105" s="55"/>
      <c r="V105" s="25" t="s">
        <v>23</v>
      </c>
    </row>
    <row r="106" spans="1:34" ht="15">
      <c r="A106" s="56" t="s">
        <v>36</v>
      </c>
      <c r="B106" s="88" t="str">
        <f>IF(B100&gt;"",B100,"")</f>
        <v>R. Kantola/ P. Hietikko</v>
      </c>
      <c r="C106" s="88" t="str">
        <f>IF(B102&gt;"",B102,"")</f>
        <v>C. Mattsson/ E. Räsänen</v>
      </c>
      <c r="D106" s="79"/>
      <c r="E106" s="57"/>
      <c r="F106" s="193">
        <v>9</v>
      </c>
      <c r="G106" s="194"/>
      <c r="H106" s="190">
        <v>-6</v>
      </c>
      <c r="I106" s="191"/>
      <c r="J106" s="190">
        <v>11</v>
      </c>
      <c r="K106" s="191"/>
      <c r="L106" s="190">
        <v>-8</v>
      </c>
      <c r="M106" s="191"/>
      <c r="N106" s="192">
        <v>13</v>
      </c>
      <c r="O106" s="191"/>
      <c r="P106" s="58">
        <f aca="true" t="shared" si="66" ref="P106:P111">IF(COUNT(F106:N106)=0,"",COUNTIF(F106:N106,"&gt;=0"))</f>
        <v>3</v>
      </c>
      <c r="Q106" s="59">
        <f aca="true" t="shared" si="67" ref="Q106:Q111">IF(COUNT(F106:N106)=0,"",(IF(LEFT(F106,1)="-",1,0)+IF(LEFT(H106,1)="-",1,0)+IF(LEFT(J106,1)="-",1,0)+IF(LEFT(L106,1)="-",1,0)+IF(LEFT(N106,1)="-",1,0)))</f>
        <v>2</v>
      </c>
      <c r="R106" s="112">
        <v>0.6145833333333334</v>
      </c>
      <c r="S106" s="60"/>
      <c r="T106" s="61">
        <f aca="true" t="shared" si="68" ref="T106:U111">+Y106+AA106+AC106+AE106+AG106</f>
        <v>53</v>
      </c>
      <c r="U106" s="62">
        <f t="shared" si="68"/>
        <v>55</v>
      </c>
      <c r="V106" s="63">
        <f aca="true" t="shared" si="69" ref="V106:V111">+T106-U106</f>
        <v>-2</v>
      </c>
      <c r="Y106" s="64">
        <f>IF(F106="",0,IF(LEFT(F106,1)="-",ABS(F106),(IF(F106&gt;9,F106+2,11))))</f>
        <v>11</v>
      </c>
      <c r="Z106" s="65">
        <f aca="true" t="shared" si="70" ref="Z106:Z111">IF(F106="",0,IF(LEFT(F106,1)="-",(IF(ABS(F106)&gt;9,(ABS(F106)+2),11)),F106))</f>
        <v>9</v>
      </c>
      <c r="AA106" s="64">
        <f>IF(H106="",0,IF(LEFT(H106,1)="-",ABS(H106),(IF(H106&gt;9,H106+2,11))))</f>
        <v>6</v>
      </c>
      <c r="AB106" s="65">
        <f aca="true" t="shared" si="71" ref="AB106:AB111">IF(H106="",0,IF(LEFT(H106,1)="-",(IF(ABS(H106)&gt;9,(ABS(H106)+2),11)),H106))</f>
        <v>11</v>
      </c>
      <c r="AC106" s="64">
        <f>IF(J106="",0,IF(LEFT(J106,1)="-",ABS(J106),(IF(J106&gt;9,J106+2,11))))</f>
        <v>13</v>
      </c>
      <c r="AD106" s="65">
        <f aca="true" t="shared" si="72" ref="AD106:AD111">IF(J106="",0,IF(LEFT(J106,1)="-",(IF(ABS(J106)&gt;9,(ABS(J106)+2),11)),J106))</f>
        <v>11</v>
      </c>
      <c r="AE106" s="64">
        <f>IF(L106="",0,IF(LEFT(L106,1)="-",ABS(L106),(IF(L106&gt;9,L106+2,11))))</f>
        <v>8</v>
      </c>
      <c r="AF106" s="65">
        <f aca="true" t="shared" si="73" ref="AF106:AF111">IF(L106="",0,IF(LEFT(L106,1)="-",(IF(ABS(L106)&gt;9,(ABS(L106)+2),11)),L106))</f>
        <v>11</v>
      </c>
      <c r="AG106" s="64">
        <f aca="true" t="shared" si="74" ref="AG106:AG111">IF(N106="",0,IF(LEFT(N106,1)="-",ABS(N106),(IF(N106&gt;9,N106+2,11))))</f>
        <v>15</v>
      </c>
      <c r="AH106" s="65">
        <f aca="true" t="shared" si="75" ref="AH106:AH111">IF(N106="",0,IF(LEFT(N106,1)="-",(IF(ABS(N106)&gt;9,(ABS(N106)+2),11)),N106))</f>
        <v>13</v>
      </c>
    </row>
    <row r="107" spans="1:34" ht="15">
      <c r="A107" s="56" t="s">
        <v>37</v>
      </c>
      <c r="B107" s="88" t="str">
        <f>IF(B101&gt;"",B101,"")</f>
        <v>T. Perkkiö/ S. Hiltunen</v>
      </c>
      <c r="C107" s="88" t="str">
        <f>IF(B103&gt;"",B103,"")</f>
        <v>K. Halavaara/ P. Keivaara</v>
      </c>
      <c r="D107" s="80"/>
      <c r="E107" s="57"/>
      <c r="F107" s="183">
        <v>9</v>
      </c>
      <c r="G107" s="184"/>
      <c r="H107" s="183">
        <v>7</v>
      </c>
      <c r="I107" s="184"/>
      <c r="J107" s="183">
        <v>-5</v>
      </c>
      <c r="K107" s="184"/>
      <c r="L107" s="183">
        <v>-8</v>
      </c>
      <c r="M107" s="184"/>
      <c r="N107" s="183">
        <v>6</v>
      </c>
      <c r="O107" s="184"/>
      <c r="P107" s="58">
        <f t="shared" si="66"/>
        <v>3</v>
      </c>
      <c r="Q107" s="59">
        <f t="shared" si="67"/>
        <v>2</v>
      </c>
      <c r="R107" s="112">
        <v>0.6319444444444444</v>
      </c>
      <c r="S107" s="67"/>
      <c r="T107" s="61">
        <f t="shared" si="68"/>
        <v>46</v>
      </c>
      <c r="U107" s="62">
        <f t="shared" si="68"/>
        <v>44</v>
      </c>
      <c r="V107" s="63">
        <f t="shared" si="69"/>
        <v>2</v>
      </c>
      <c r="Y107" s="68">
        <f>IF(F107="",0,IF(LEFT(F107,1)="-",ABS(F107),(IF(F107&gt;9,F107+2,11))))</f>
        <v>11</v>
      </c>
      <c r="Z107" s="69">
        <f t="shared" si="70"/>
        <v>9</v>
      </c>
      <c r="AA107" s="68">
        <f>IF(H107="",0,IF(LEFT(H107,1)="-",ABS(H107),(IF(H107&gt;9,H107+2,11))))</f>
        <v>11</v>
      </c>
      <c r="AB107" s="69">
        <f t="shared" si="71"/>
        <v>7</v>
      </c>
      <c r="AC107" s="68">
        <f>IF(J107="",0,IF(LEFT(J107,1)="-",ABS(J107),(IF(J107&gt;9,J107+2,11))))</f>
        <v>5</v>
      </c>
      <c r="AD107" s="69">
        <f t="shared" si="72"/>
        <v>11</v>
      </c>
      <c r="AE107" s="68">
        <f>IF(L107="",0,IF(LEFT(L107,1)="-",ABS(L107),(IF(L107&gt;9,L107+2,11))))</f>
        <v>8</v>
      </c>
      <c r="AF107" s="69">
        <f t="shared" si="73"/>
        <v>11</v>
      </c>
      <c r="AG107" s="68">
        <f t="shared" si="74"/>
        <v>11</v>
      </c>
      <c r="AH107" s="69">
        <f t="shared" si="75"/>
        <v>6</v>
      </c>
    </row>
    <row r="108" spans="1:34" ht="15.75" thickBot="1">
      <c r="A108" s="56" t="s">
        <v>38</v>
      </c>
      <c r="B108" s="89" t="str">
        <f>IF(B100&gt;"",B100,"")</f>
        <v>R. Kantola/ P. Hietikko</v>
      </c>
      <c r="C108" s="89" t="str">
        <f>IF(B103&gt;"",B103,"")</f>
        <v>K. Halavaara/ P. Keivaara</v>
      </c>
      <c r="D108" s="77"/>
      <c r="E108" s="52"/>
      <c r="F108" s="188">
        <v>7</v>
      </c>
      <c r="G108" s="189"/>
      <c r="H108" s="188">
        <v>-7</v>
      </c>
      <c r="I108" s="189"/>
      <c r="J108" s="188">
        <v>7</v>
      </c>
      <c r="K108" s="189"/>
      <c r="L108" s="188">
        <v>11</v>
      </c>
      <c r="M108" s="189"/>
      <c r="N108" s="188"/>
      <c r="O108" s="189"/>
      <c r="P108" s="58">
        <f t="shared" si="66"/>
        <v>3</v>
      </c>
      <c r="Q108" s="59">
        <f t="shared" si="67"/>
        <v>1</v>
      </c>
      <c r="R108" s="112">
        <v>0.6493055555555556</v>
      </c>
      <c r="S108" s="67"/>
      <c r="T108" s="61">
        <f t="shared" si="68"/>
        <v>42</v>
      </c>
      <c r="U108" s="62">
        <f t="shared" si="68"/>
        <v>36</v>
      </c>
      <c r="V108" s="63">
        <f t="shared" si="69"/>
        <v>6</v>
      </c>
      <c r="Y108" s="68">
        <f aca="true" t="shared" si="76" ref="Y108:AE111">IF(F108="",0,IF(LEFT(F108,1)="-",ABS(F108),(IF(F108&gt;9,F108+2,11))))</f>
        <v>11</v>
      </c>
      <c r="Z108" s="69">
        <f t="shared" si="70"/>
        <v>7</v>
      </c>
      <c r="AA108" s="68">
        <f t="shared" si="76"/>
        <v>7</v>
      </c>
      <c r="AB108" s="69">
        <f t="shared" si="71"/>
        <v>11</v>
      </c>
      <c r="AC108" s="68">
        <f t="shared" si="76"/>
        <v>11</v>
      </c>
      <c r="AD108" s="69">
        <f t="shared" si="72"/>
        <v>7</v>
      </c>
      <c r="AE108" s="68">
        <f t="shared" si="76"/>
        <v>13</v>
      </c>
      <c r="AF108" s="69">
        <f t="shared" si="73"/>
        <v>11</v>
      </c>
      <c r="AG108" s="68">
        <f t="shared" si="74"/>
        <v>0</v>
      </c>
      <c r="AH108" s="69">
        <f t="shared" si="75"/>
        <v>0</v>
      </c>
    </row>
    <row r="109" spans="1:34" ht="15">
      <c r="A109" s="56" t="s">
        <v>40</v>
      </c>
      <c r="B109" s="88" t="str">
        <f>IF(B101&gt;"",B101,"")</f>
        <v>T. Perkkiö/ S. Hiltunen</v>
      </c>
      <c r="C109" s="88" t="str">
        <f>IF(B102&gt;"",B102,"")</f>
        <v>C. Mattsson/ E. Räsänen</v>
      </c>
      <c r="D109" s="79"/>
      <c r="E109" s="57"/>
      <c r="F109" s="190">
        <v>6</v>
      </c>
      <c r="G109" s="191"/>
      <c r="H109" s="190">
        <v>-7</v>
      </c>
      <c r="I109" s="191"/>
      <c r="J109" s="190">
        <v>4</v>
      </c>
      <c r="K109" s="191"/>
      <c r="L109" s="190">
        <v>5</v>
      </c>
      <c r="M109" s="191"/>
      <c r="N109" s="190"/>
      <c r="O109" s="191"/>
      <c r="P109" s="58">
        <f t="shared" si="66"/>
        <v>3</v>
      </c>
      <c r="Q109" s="59">
        <f t="shared" si="67"/>
        <v>1</v>
      </c>
      <c r="R109" s="112">
        <v>0.6666666666666666</v>
      </c>
      <c r="S109" s="67"/>
      <c r="T109" s="61">
        <f t="shared" si="68"/>
        <v>40</v>
      </c>
      <c r="U109" s="62">
        <f t="shared" si="68"/>
        <v>26</v>
      </c>
      <c r="V109" s="63">
        <f t="shared" si="69"/>
        <v>14</v>
      </c>
      <c r="Y109" s="68">
        <f t="shared" si="76"/>
        <v>11</v>
      </c>
      <c r="Z109" s="69">
        <f t="shared" si="70"/>
        <v>6</v>
      </c>
      <c r="AA109" s="68">
        <f t="shared" si="76"/>
        <v>7</v>
      </c>
      <c r="AB109" s="69">
        <f t="shared" si="71"/>
        <v>11</v>
      </c>
      <c r="AC109" s="68">
        <f t="shared" si="76"/>
        <v>11</v>
      </c>
      <c r="AD109" s="69">
        <f t="shared" si="72"/>
        <v>4</v>
      </c>
      <c r="AE109" s="68">
        <f t="shared" si="76"/>
        <v>11</v>
      </c>
      <c r="AF109" s="69">
        <f t="shared" si="73"/>
        <v>5</v>
      </c>
      <c r="AG109" s="68">
        <f t="shared" si="74"/>
        <v>0</v>
      </c>
      <c r="AH109" s="69">
        <f t="shared" si="75"/>
        <v>0</v>
      </c>
    </row>
    <row r="110" spans="1:34" ht="15">
      <c r="A110" s="56" t="s">
        <v>41</v>
      </c>
      <c r="B110" s="88" t="str">
        <f>IF(B100&gt;"",B100,"")</f>
        <v>R. Kantola/ P. Hietikko</v>
      </c>
      <c r="C110" s="88" t="str">
        <f>IF(B101&gt;"",B101,"")</f>
        <v>T. Perkkiö/ S. Hiltunen</v>
      </c>
      <c r="D110" s="80"/>
      <c r="E110" s="57"/>
      <c r="F110" s="183">
        <v>9</v>
      </c>
      <c r="G110" s="184"/>
      <c r="H110" s="183">
        <v>9</v>
      </c>
      <c r="I110" s="184"/>
      <c r="J110" s="187">
        <v>11</v>
      </c>
      <c r="K110" s="184"/>
      <c r="L110" s="183"/>
      <c r="M110" s="184"/>
      <c r="N110" s="183"/>
      <c r="O110" s="184"/>
      <c r="P110" s="58">
        <f t="shared" si="66"/>
        <v>3</v>
      </c>
      <c r="Q110" s="59">
        <f t="shared" si="67"/>
        <v>0</v>
      </c>
      <c r="R110" s="112">
        <v>0.6840277777777778</v>
      </c>
      <c r="S110" s="67"/>
      <c r="T110" s="61">
        <f t="shared" si="68"/>
        <v>35</v>
      </c>
      <c r="U110" s="62">
        <f t="shared" si="68"/>
        <v>29</v>
      </c>
      <c r="V110" s="63">
        <f t="shared" si="69"/>
        <v>6</v>
      </c>
      <c r="Y110" s="68">
        <f t="shared" si="76"/>
        <v>11</v>
      </c>
      <c r="Z110" s="69">
        <f t="shared" si="70"/>
        <v>9</v>
      </c>
      <c r="AA110" s="68">
        <f t="shared" si="76"/>
        <v>11</v>
      </c>
      <c r="AB110" s="69">
        <f t="shared" si="71"/>
        <v>9</v>
      </c>
      <c r="AC110" s="68">
        <f t="shared" si="76"/>
        <v>13</v>
      </c>
      <c r="AD110" s="69">
        <f t="shared" si="72"/>
        <v>11</v>
      </c>
      <c r="AE110" s="68">
        <f t="shared" si="76"/>
        <v>0</v>
      </c>
      <c r="AF110" s="69">
        <f t="shared" si="73"/>
        <v>0</v>
      </c>
      <c r="AG110" s="68">
        <f t="shared" si="74"/>
        <v>0</v>
      </c>
      <c r="AH110" s="69">
        <f t="shared" si="75"/>
        <v>0</v>
      </c>
    </row>
    <row r="111" spans="1:34" ht="15.75" thickBot="1">
      <c r="A111" s="70" t="s">
        <v>42</v>
      </c>
      <c r="B111" s="90" t="str">
        <f>IF(B102&gt;"",B102,"")</f>
        <v>C. Mattsson/ E. Räsänen</v>
      </c>
      <c r="C111" s="90" t="str">
        <f>IF(B103&gt;"",B103,"")</f>
        <v>K. Halavaara/ P. Keivaara</v>
      </c>
      <c r="D111" s="81"/>
      <c r="E111" s="71"/>
      <c r="F111" s="185">
        <v>5</v>
      </c>
      <c r="G111" s="186"/>
      <c r="H111" s="185">
        <v>11</v>
      </c>
      <c r="I111" s="186"/>
      <c r="J111" s="185">
        <v>6</v>
      </c>
      <c r="K111" s="186"/>
      <c r="L111" s="185"/>
      <c r="M111" s="186"/>
      <c r="N111" s="185"/>
      <c r="O111" s="186"/>
      <c r="P111" s="72">
        <f t="shared" si="66"/>
        <v>3</v>
      </c>
      <c r="Q111" s="73">
        <f t="shared" si="67"/>
        <v>0</v>
      </c>
      <c r="R111" s="111">
        <v>0.6840277777777778</v>
      </c>
      <c r="S111" s="16" t="s">
        <v>259</v>
      </c>
      <c r="T111" s="61">
        <f t="shared" si="68"/>
        <v>35</v>
      </c>
      <c r="U111" s="62">
        <f t="shared" si="68"/>
        <v>22</v>
      </c>
      <c r="V111" s="63">
        <f t="shared" si="69"/>
        <v>13</v>
      </c>
      <c r="Y111" s="75">
        <f t="shared" si="76"/>
        <v>11</v>
      </c>
      <c r="Z111" s="76">
        <f t="shared" si="70"/>
        <v>5</v>
      </c>
      <c r="AA111" s="75">
        <f t="shared" si="76"/>
        <v>13</v>
      </c>
      <c r="AB111" s="76">
        <f t="shared" si="71"/>
        <v>11</v>
      </c>
      <c r="AC111" s="75">
        <f t="shared" si="76"/>
        <v>11</v>
      </c>
      <c r="AD111" s="76">
        <f t="shared" si="72"/>
        <v>6</v>
      </c>
      <c r="AE111" s="75">
        <f t="shared" si="76"/>
        <v>0</v>
      </c>
      <c r="AF111" s="76">
        <f t="shared" si="73"/>
        <v>0</v>
      </c>
      <c r="AG111" s="75">
        <f t="shared" si="74"/>
        <v>0</v>
      </c>
      <c r="AH111" s="76">
        <f t="shared" si="75"/>
        <v>0</v>
      </c>
    </row>
    <row r="112" spans="2:3" ht="15.75" thickBot="1" thickTop="1">
      <c r="B112" s="91"/>
      <c r="C112" s="91"/>
    </row>
    <row r="113" spans="1:19" ht="15.75" thickTop="1">
      <c r="A113" s="3"/>
      <c r="B113" s="92" t="s">
        <v>57</v>
      </c>
      <c r="C113" s="93"/>
      <c r="D113" s="5"/>
      <c r="E113" s="5"/>
      <c r="F113" s="6"/>
      <c r="G113" s="5"/>
      <c r="H113" s="7" t="s">
        <v>4</v>
      </c>
      <c r="I113" s="8"/>
      <c r="J113" s="208" t="s">
        <v>263</v>
      </c>
      <c r="K113" s="209"/>
      <c r="L113" s="209"/>
      <c r="M113" s="210"/>
      <c r="N113" s="9" t="s">
        <v>5</v>
      </c>
      <c r="O113" s="10"/>
      <c r="P113" s="211" t="s">
        <v>64</v>
      </c>
      <c r="Q113" s="212"/>
      <c r="R113" s="212"/>
      <c r="S113" s="213"/>
    </row>
    <row r="114" spans="1:19" ht="15.75" thickBot="1">
      <c r="A114" s="11"/>
      <c r="B114" s="94" t="s">
        <v>55</v>
      </c>
      <c r="C114" s="95" t="s">
        <v>6</v>
      </c>
      <c r="D114" s="214">
        <v>8.9</v>
      </c>
      <c r="E114" s="215"/>
      <c r="F114" s="216"/>
      <c r="G114" s="217" t="s">
        <v>7</v>
      </c>
      <c r="H114" s="218"/>
      <c r="I114" s="218"/>
      <c r="J114" s="219">
        <v>39536</v>
      </c>
      <c r="K114" s="219"/>
      <c r="L114" s="219"/>
      <c r="M114" s="220"/>
      <c r="N114" s="14" t="s">
        <v>8</v>
      </c>
      <c r="O114" s="15"/>
      <c r="P114" s="221">
        <v>0.6145833333333334</v>
      </c>
      <c r="Q114" s="222"/>
      <c r="R114" s="222"/>
      <c r="S114" s="223"/>
    </row>
    <row r="115" spans="1:22" ht="15" thickTop="1">
      <c r="A115" s="18"/>
      <c r="B115" s="96" t="s">
        <v>13</v>
      </c>
      <c r="C115" s="97" t="s">
        <v>0</v>
      </c>
      <c r="D115" s="202" t="s">
        <v>14</v>
      </c>
      <c r="E115" s="203"/>
      <c r="F115" s="202" t="s">
        <v>15</v>
      </c>
      <c r="G115" s="203"/>
      <c r="H115" s="202" t="s">
        <v>16</v>
      </c>
      <c r="I115" s="203"/>
      <c r="J115" s="202" t="s">
        <v>17</v>
      </c>
      <c r="K115" s="203"/>
      <c r="L115" s="202"/>
      <c r="M115" s="203"/>
      <c r="N115" s="21" t="s">
        <v>18</v>
      </c>
      <c r="O115" s="22" t="s">
        <v>19</v>
      </c>
      <c r="P115" s="23" t="s">
        <v>20</v>
      </c>
      <c r="Q115" s="24"/>
      <c r="R115" s="204" t="s">
        <v>21</v>
      </c>
      <c r="S115" s="205"/>
      <c r="T115" s="206" t="s">
        <v>22</v>
      </c>
      <c r="U115" s="207"/>
      <c r="V115" s="25" t="s">
        <v>23</v>
      </c>
    </row>
    <row r="116" spans="1:22" ht="15">
      <c r="A116" s="26">
        <v>60</v>
      </c>
      <c r="B116" s="82" t="s">
        <v>299</v>
      </c>
      <c r="C116" s="83" t="s">
        <v>300</v>
      </c>
      <c r="D116" s="27"/>
      <c r="E116" s="28"/>
      <c r="F116" s="29">
        <f>+P126</f>
        <v>3</v>
      </c>
      <c r="G116" s="30">
        <f>+Q126</f>
        <v>0</v>
      </c>
      <c r="H116" s="29">
        <f>P122</f>
        <v>3</v>
      </c>
      <c r="I116" s="30">
        <f>Q122</f>
        <v>0</v>
      </c>
      <c r="J116" s="29">
        <f>P124</f>
        <v>3</v>
      </c>
      <c r="K116" s="30">
        <f>Q124</f>
        <v>0</v>
      </c>
      <c r="L116" s="29"/>
      <c r="M116" s="30"/>
      <c r="N116" s="31">
        <f>IF(SUM(D116:M116)=0,"",COUNTIF(E116:E119,"3"))</f>
        <v>3</v>
      </c>
      <c r="O116" s="32">
        <f>IF(SUM(E116:N116)=0,"",COUNTIF(D116:D119,"3"))</f>
        <v>0</v>
      </c>
      <c r="P116" s="33">
        <f>IF(SUM(D116:M116)=0,"",SUM(E116:E119))</f>
        <v>9</v>
      </c>
      <c r="Q116" s="34">
        <f>IF(SUM(D116:M116)=0,"",SUM(D116:D119))</f>
        <v>0</v>
      </c>
      <c r="R116" s="195">
        <v>1</v>
      </c>
      <c r="S116" s="196"/>
      <c r="T116" s="35">
        <f>+T122+T124+T126</f>
        <v>101</v>
      </c>
      <c r="U116" s="35">
        <f>+U122+U124+U126</f>
        <v>64</v>
      </c>
      <c r="V116" s="36">
        <f>+T116-U116</f>
        <v>37</v>
      </c>
    </row>
    <row r="117" spans="1:22" ht="15">
      <c r="A117" s="37">
        <v>119</v>
      </c>
      <c r="B117" s="82" t="s">
        <v>301</v>
      </c>
      <c r="C117" s="83" t="s">
        <v>45</v>
      </c>
      <c r="D117" s="38">
        <f>+Q126</f>
        <v>0</v>
      </c>
      <c r="E117" s="39">
        <f>+P126</f>
        <v>3</v>
      </c>
      <c r="F117" s="40"/>
      <c r="G117" s="41"/>
      <c r="H117" s="38">
        <f>P125</f>
        <v>3</v>
      </c>
      <c r="I117" s="39">
        <f>Q125</f>
        <v>2</v>
      </c>
      <c r="J117" s="38">
        <f>P123</f>
        <v>3</v>
      </c>
      <c r="K117" s="39">
        <f>Q123</f>
        <v>1</v>
      </c>
      <c r="L117" s="38"/>
      <c r="M117" s="39"/>
      <c r="N117" s="31">
        <f>IF(SUM(D117:M117)=0,"",COUNTIF(G116:G119,"3"))</f>
        <v>2</v>
      </c>
      <c r="O117" s="32">
        <f>IF(SUM(E117:N117)=0,"",COUNTIF(F116:F119,"3"))</f>
        <v>1</v>
      </c>
      <c r="P117" s="33">
        <f>IF(SUM(D117:M117)=0,"",SUM(G116:G119))</f>
        <v>6</v>
      </c>
      <c r="Q117" s="34">
        <f>IF(SUM(D117:M117)=0,"",SUM(F116:F119))</f>
        <v>6</v>
      </c>
      <c r="R117" s="195">
        <v>2</v>
      </c>
      <c r="S117" s="196"/>
      <c r="T117" s="35">
        <f>+T123+T125+U126</f>
        <v>110</v>
      </c>
      <c r="U117" s="35">
        <f>+U123+U125+T126</f>
        <v>107</v>
      </c>
      <c r="V117" s="36">
        <f>+T117-U117</f>
        <v>3</v>
      </c>
    </row>
    <row r="118" spans="1:22" ht="15">
      <c r="A118" s="37">
        <v>131</v>
      </c>
      <c r="B118" s="82" t="s">
        <v>302</v>
      </c>
      <c r="C118" s="83" t="s">
        <v>82</v>
      </c>
      <c r="D118" s="38">
        <f>+Q122</f>
        <v>0</v>
      </c>
      <c r="E118" s="39">
        <f>+P122</f>
        <v>3</v>
      </c>
      <c r="F118" s="38">
        <f>Q125</f>
        <v>2</v>
      </c>
      <c r="G118" s="39">
        <f>P125</f>
        <v>3</v>
      </c>
      <c r="H118" s="40"/>
      <c r="I118" s="41"/>
      <c r="J118" s="38">
        <f>P127</f>
        <v>3</v>
      </c>
      <c r="K118" s="39">
        <f>Q127</f>
        <v>2</v>
      </c>
      <c r="L118" s="38"/>
      <c r="M118" s="39"/>
      <c r="N118" s="31">
        <f>IF(SUM(D118:M118)=0,"",COUNTIF(I116:I119,"3"))</f>
        <v>1</v>
      </c>
      <c r="O118" s="32">
        <f>IF(SUM(E118:N118)=0,"",COUNTIF(H116:H119,"3"))</f>
        <v>2</v>
      </c>
      <c r="P118" s="33">
        <f>IF(SUM(D118:M118)=0,"",SUM(I116:I119))</f>
        <v>5</v>
      </c>
      <c r="Q118" s="34">
        <f>IF(SUM(D118:M118)=0,"",SUM(H116:H119))</f>
        <v>8</v>
      </c>
      <c r="R118" s="195">
        <v>3</v>
      </c>
      <c r="S118" s="196"/>
      <c r="T118" s="35">
        <f>+U122+U125+T127</f>
        <v>113</v>
      </c>
      <c r="U118" s="35">
        <f>+T122+T125+U127</f>
        <v>126</v>
      </c>
      <c r="V118" s="36">
        <f>+T118-U118</f>
        <v>-13</v>
      </c>
    </row>
    <row r="119" spans="1:22" ht="15.75" thickBot="1">
      <c r="A119" s="37">
        <v>202</v>
      </c>
      <c r="B119" s="84" t="s">
        <v>303</v>
      </c>
      <c r="C119" s="83" t="s">
        <v>390</v>
      </c>
      <c r="D119" s="38">
        <f>Q124</f>
        <v>0</v>
      </c>
      <c r="E119" s="39">
        <f>P124</f>
        <v>3</v>
      </c>
      <c r="F119" s="38">
        <f>Q123</f>
        <v>1</v>
      </c>
      <c r="G119" s="39">
        <f>P123</f>
        <v>3</v>
      </c>
      <c r="H119" s="38">
        <f>Q127</f>
        <v>2</v>
      </c>
      <c r="I119" s="39">
        <f>P127</f>
        <v>3</v>
      </c>
      <c r="J119" s="40"/>
      <c r="K119" s="41"/>
      <c r="L119" s="38"/>
      <c r="M119" s="39"/>
      <c r="N119" s="31">
        <f>IF(SUM(D119:M119)=0,"",COUNTIF(K116:K119,"3"))</f>
        <v>0</v>
      </c>
      <c r="O119" s="32">
        <f>IF(SUM(E119:N119)=0,"",COUNTIF(J116:J119,"3"))</f>
        <v>3</v>
      </c>
      <c r="P119" s="33">
        <f>IF(SUM(D119:M120)=0,"",SUM(K116:K119))</f>
        <v>3</v>
      </c>
      <c r="Q119" s="34">
        <f>IF(SUM(D119:M119)=0,"",SUM(J116:J119))</f>
        <v>9</v>
      </c>
      <c r="R119" s="195">
        <v>4</v>
      </c>
      <c r="S119" s="196"/>
      <c r="T119" s="35">
        <f>+U123+U124+U127</f>
        <v>92</v>
      </c>
      <c r="U119" s="35">
        <f>+T123+T124+T127</f>
        <v>119</v>
      </c>
      <c r="V119" s="36">
        <f>+T119-U119</f>
        <v>-27</v>
      </c>
    </row>
    <row r="120" spans="1:24" ht="15" thickTop="1">
      <c r="A120" s="42"/>
      <c r="B120" s="43" t="s">
        <v>44</v>
      </c>
      <c r="C120" s="85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5"/>
      <c r="S120" s="46"/>
      <c r="T120" s="47"/>
      <c r="U120" s="48" t="s">
        <v>28</v>
      </c>
      <c r="V120" s="49">
        <f>SUM(V116:V119)</f>
        <v>0</v>
      </c>
      <c r="W120" s="48" t="str">
        <f>IF(V120=0,"OK","Virhe")</f>
        <v>OK</v>
      </c>
      <c r="X120" s="50"/>
    </row>
    <row r="121" spans="1:22" ht="15" thickBot="1">
      <c r="A121" s="51"/>
      <c r="B121" s="86" t="s">
        <v>29</v>
      </c>
      <c r="C121" s="87"/>
      <c r="D121" s="77"/>
      <c r="E121" s="78"/>
      <c r="F121" s="197" t="s">
        <v>30</v>
      </c>
      <c r="G121" s="198"/>
      <c r="H121" s="199" t="s">
        <v>31</v>
      </c>
      <c r="I121" s="198"/>
      <c r="J121" s="199" t="s">
        <v>32</v>
      </c>
      <c r="K121" s="198"/>
      <c r="L121" s="199" t="s">
        <v>33</v>
      </c>
      <c r="M121" s="198"/>
      <c r="N121" s="199" t="s">
        <v>34</v>
      </c>
      <c r="O121" s="198"/>
      <c r="P121" s="200" t="s">
        <v>35</v>
      </c>
      <c r="Q121" s="201"/>
      <c r="S121" s="53"/>
      <c r="T121" s="54" t="s">
        <v>22</v>
      </c>
      <c r="U121" s="55"/>
      <c r="V121" s="25" t="s">
        <v>23</v>
      </c>
    </row>
    <row r="122" spans="1:34" ht="15">
      <c r="A122" s="56" t="s">
        <v>36</v>
      </c>
      <c r="B122" s="88" t="str">
        <f>IF(B116&gt;"",B116,"")</f>
        <v>B. Olah/ A. Jokinen</v>
      </c>
      <c r="C122" s="88" t="str">
        <f>IF(B118&gt;"",B118,"")</f>
        <v>M. Lappalainen/ H. Nyberg</v>
      </c>
      <c r="E122" s="79"/>
      <c r="F122" s="193">
        <v>7</v>
      </c>
      <c r="G122" s="194"/>
      <c r="H122" s="190">
        <v>11</v>
      </c>
      <c r="I122" s="191"/>
      <c r="J122" s="190">
        <v>7</v>
      </c>
      <c r="K122" s="191"/>
      <c r="L122" s="190"/>
      <c r="M122" s="191"/>
      <c r="N122" s="192"/>
      <c r="O122" s="191"/>
      <c r="P122" s="58">
        <f aca="true" t="shared" si="77" ref="P122:P127">IF(COUNT(F122:N122)=0,"",COUNTIF(F122:N122,"&gt;=0"))</f>
        <v>3</v>
      </c>
      <c r="Q122" s="59">
        <f aca="true" t="shared" si="78" ref="Q122:Q127">IF(COUNT(F122:N122)=0,"",(IF(LEFT(F122,1)="-",1,0)+IF(LEFT(H122,1)="-",1,0)+IF(LEFT(J122,1)="-",1,0)+IF(LEFT(L122,1)="-",1,0)+IF(LEFT(N122,1)="-",1,0)))</f>
        <v>0</v>
      </c>
      <c r="R122" s="112">
        <v>0.6145833333333334</v>
      </c>
      <c r="S122" s="60" t="s">
        <v>259</v>
      </c>
      <c r="T122" s="61">
        <f aca="true" t="shared" si="79" ref="T122:U127">+Y122+AA122+AC122+AE122+AG122</f>
        <v>35</v>
      </c>
      <c r="U122" s="62">
        <f t="shared" si="79"/>
        <v>25</v>
      </c>
      <c r="V122" s="63">
        <f aca="true" t="shared" si="80" ref="V122:V127">+T122-U122</f>
        <v>10</v>
      </c>
      <c r="Y122" s="64">
        <f>IF(F122="",0,IF(LEFT(F122,1)="-",ABS(F122),(IF(F122&gt;9,F122+2,11))))</f>
        <v>11</v>
      </c>
      <c r="Z122" s="65">
        <f aca="true" t="shared" si="81" ref="Z122:Z127">IF(F122="",0,IF(LEFT(F122,1)="-",(IF(ABS(F122)&gt;9,(ABS(F122)+2),11)),F122))</f>
        <v>7</v>
      </c>
      <c r="AA122" s="64">
        <f>IF(H122="",0,IF(LEFT(H122,1)="-",ABS(H122),(IF(H122&gt;9,H122+2,11))))</f>
        <v>13</v>
      </c>
      <c r="AB122" s="65">
        <f aca="true" t="shared" si="82" ref="AB122:AB127">IF(H122="",0,IF(LEFT(H122,1)="-",(IF(ABS(H122)&gt;9,(ABS(H122)+2),11)),H122))</f>
        <v>11</v>
      </c>
      <c r="AC122" s="64">
        <f>IF(J122="",0,IF(LEFT(J122,1)="-",ABS(J122),(IF(J122&gt;9,J122+2,11))))</f>
        <v>11</v>
      </c>
      <c r="AD122" s="65">
        <f aca="true" t="shared" si="83" ref="AD122:AD127">IF(J122="",0,IF(LEFT(J122,1)="-",(IF(ABS(J122)&gt;9,(ABS(J122)+2),11)),J122))</f>
        <v>7</v>
      </c>
      <c r="AE122" s="64">
        <f>IF(L122="",0,IF(LEFT(L122,1)="-",ABS(L122),(IF(L122&gt;9,L122+2,11))))</f>
        <v>0</v>
      </c>
      <c r="AF122" s="65">
        <f aca="true" t="shared" si="84" ref="AF122:AF127">IF(L122="",0,IF(LEFT(L122,1)="-",(IF(ABS(L122)&gt;9,(ABS(L122)+2),11)),L122))</f>
        <v>0</v>
      </c>
      <c r="AG122" s="64">
        <f aca="true" t="shared" si="85" ref="AG122:AG127">IF(N122="",0,IF(LEFT(N122,1)="-",ABS(N122),(IF(N122&gt;9,N122+2,11))))</f>
        <v>0</v>
      </c>
      <c r="AH122" s="65">
        <f aca="true" t="shared" si="86" ref="AH122:AH127">IF(N122="",0,IF(LEFT(N122,1)="-",(IF(ABS(N122)&gt;9,(ABS(N122)+2),11)),N122))</f>
        <v>0</v>
      </c>
    </row>
    <row r="123" spans="1:34" ht="15">
      <c r="A123" s="56" t="s">
        <v>37</v>
      </c>
      <c r="B123" s="88" t="str">
        <f>IF(B117&gt;"",B117,"")</f>
        <v>T. Aarnio/ J. Manni</v>
      </c>
      <c r="C123" s="88" t="str">
        <f>IF(B119&gt;"",B119,"")</f>
        <v>H. Makkonen/ S. Pyykkö</v>
      </c>
      <c r="E123" s="80"/>
      <c r="F123" s="183">
        <v>7</v>
      </c>
      <c r="G123" s="184"/>
      <c r="H123" s="183">
        <v>7</v>
      </c>
      <c r="I123" s="184"/>
      <c r="J123" s="183">
        <v>-8</v>
      </c>
      <c r="K123" s="184"/>
      <c r="L123" s="183">
        <v>6</v>
      </c>
      <c r="M123" s="184"/>
      <c r="N123" s="183"/>
      <c r="O123" s="184"/>
      <c r="P123" s="58">
        <f t="shared" si="77"/>
        <v>3</v>
      </c>
      <c r="Q123" s="59">
        <f t="shared" si="78"/>
        <v>1</v>
      </c>
      <c r="R123" s="112">
        <v>0.6145833333333334</v>
      </c>
      <c r="S123" s="67" t="s">
        <v>260</v>
      </c>
      <c r="T123" s="61">
        <f t="shared" si="79"/>
        <v>41</v>
      </c>
      <c r="U123" s="62">
        <f t="shared" si="79"/>
        <v>31</v>
      </c>
      <c r="V123" s="63">
        <f t="shared" si="80"/>
        <v>10</v>
      </c>
      <c r="Y123" s="68">
        <f>IF(F123="",0,IF(LEFT(F123,1)="-",ABS(F123),(IF(F123&gt;9,F123+2,11))))</f>
        <v>11</v>
      </c>
      <c r="Z123" s="69">
        <f t="shared" si="81"/>
        <v>7</v>
      </c>
      <c r="AA123" s="68">
        <f>IF(H123="",0,IF(LEFT(H123,1)="-",ABS(H123),(IF(H123&gt;9,H123+2,11))))</f>
        <v>11</v>
      </c>
      <c r="AB123" s="69">
        <f t="shared" si="82"/>
        <v>7</v>
      </c>
      <c r="AC123" s="68">
        <f>IF(J123="",0,IF(LEFT(J123,1)="-",ABS(J123),(IF(J123&gt;9,J123+2,11))))</f>
        <v>8</v>
      </c>
      <c r="AD123" s="69">
        <f t="shared" si="83"/>
        <v>11</v>
      </c>
      <c r="AE123" s="68">
        <f>IF(L123="",0,IF(LEFT(L123,1)="-",ABS(L123),(IF(L123&gt;9,L123+2,11))))</f>
        <v>11</v>
      </c>
      <c r="AF123" s="69">
        <f t="shared" si="84"/>
        <v>6</v>
      </c>
      <c r="AG123" s="68">
        <f t="shared" si="85"/>
        <v>0</v>
      </c>
      <c r="AH123" s="69">
        <f t="shared" si="86"/>
        <v>0</v>
      </c>
    </row>
    <row r="124" spans="1:34" ht="15.75" thickBot="1">
      <c r="A124" s="56" t="s">
        <v>38</v>
      </c>
      <c r="B124" s="89" t="str">
        <f>IF(B116&gt;"",B116,"")</f>
        <v>B. Olah/ A. Jokinen</v>
      </c>
      <c r="C124" s="89" t="str">
        <f>IF(B119&gt;"",B119,"")</f>
        <v>H. Makkonen/ S. Pyykkö</v>
      </c>
      <c r="E124" s="77"/>
      <c r="F124" s="188">
        <v>5</v>
      </c>
      <c r="G124" s="189"/>
      <c r="H124" s="188">
        <v>9</v>
      </c>
      <c r="I124" s="189"/>
      <c r="J124" s="188">
        <v>8</v>
      </c>
      <c r="K124" s="189"/>
      <c r="L124" s="188"/>
      <c r="M124" s="189"/>
      <c r="N124" s="188"/>
      <c r="O124" s="189"/>
      <c r="P124" s="58">
        <f t="shared" si="77"/>
        <v>3</v>
      </c>
      <c r="Q124" s="59">
        <f t="shared" si="78"/>
        <v>0</v>
      </c>
      <c r="R124" s="112">
        <v>0.6319444444444444</v>
      </c>
      <c r="S124" s="67" t="s">
        <v>259</v>
      </c>
      <c r="T124" s="61">
        <f t="shared" si="79"/>
        <v>33</v>
      </c>
      <c r="U124" s="62">
        <f t="shared" si="79"/>
        <v>22</v>
      </c>
      <c r="V124" s="63">
        <f t="shared" si="80"/>
        <v>11</v>
      </c>
      <c r="Y124" s="68">
        <f aca="true" t="shared" si="87" ref="Y124:AE127">IF(F124="",0,IF(LEFT(F124,1)="-",ABS(F124),(IF(F124&gt;9,F124+2,11))))</f>
        <v>11</v>
      </c>
      <c r="Z124" s="69">
        <f t="shared" si="81"/>
        <v>5</v>
      </c>
      <c r="AA124" s="68">
        <f t="shared" si="87"/>
        <v>11</v>
      </c>
      <c r="AB124" s="69">
        <f t="shared" si="82"/>
        <v>9</v>
      </c>
      <c r="AC124" s="68">
        <f t="shared" si="87"/>
        <v>11</v>
      </c>
      <c r="AD124" s="69">
        <f t="shared" si="83"/>
        <v>8</v>
      </c>
      <c r="AE124" s="68">
        <f t="shared" si="87"/>
        <v>0</v>
      </c>
      <c r="AF124" s="69">
        <f t="shared" si="84"/>
        <v>0</v>
      </c>
      <c r="AG124" s="68">
        <f t="shared" si="85"/>
        <v>0</v>
      </c>
      <c r="AH124" s="69">
        <f t="shared" si="86"/>
        <v>0</v>
      </c>
    </row>
    <row r="125" spans="1:34" ht="15">
      <c r="A125" s="56" t="s">
        <v>40</v>
      </c>
      <c r="B125" s="88" t="str">
        <f>IF(B117&gt;"",B117,"")</f>
        <v>T. Aarnio/ J. Manni</v>
      </c>
      <c r="C125" s="88" t="str">
        <f>IF(B118&gt;"",B118,"")</f>
        <v>M. Lappalainen/ H. Nyberg</v>
      </c>
      <c r="E125" s="79"/>
      <c r="F125" s="190">
        <v>7</v>
      </c>
      <c r="G125" s="191"/>
      <c r="H125" s="190">
        <v>-9</v>
      </c>
      <c r="I125" s="191"/>
      <c r="J125" s="190">
        <v>-10</v>
      </c>
      <c r="K125" s="191"/>
      <c r="L125" s="190">
        <v>8</v>
      </c>
      <c r="M125" s="191"/>
      <c r="N125" s="190">
        <v>5</v>
      </c>
      <c r="O125" s="191"/>
      <c r="P125" s="58">
        <f t="shared" si="77"/>
        <v>3</v>
      </c>
      <c r="Q125" s="59">
        <f t="shared" si="78"/>
        <v>2</v>
      </c>
      <c r="R125" s="112">
        <v>0.6319444444444444</v>
      </c>
      <c r="S125" s="67" t="s">
        <v>260</v>
      </c>
      <c r="T125" s="61">
        <f t="shared" si="79"/>
        <v>52</v>
      </c>
      <c r="U125" s="62">
        <f t="shared" si="79"/>
        <v>43</v>
      </c>
      <c r="V125" s="63">
        <f t="shared" si="80"/>
        <v>9</v>
      </c>
      <c r="Y125" s="68">
        <f t="shared" si="87"/>
        <v>11</v>
      </c>
      <c r="Z125" s="69">
        <f t="shared" si="81"/>
        <v>7</v>
      </c>
      <c r="AA125" s="68">
        <f t="shared" si="87"/>
        <v>9</v>
      </c>
      <c r="AB125" s="69">
        <f t="shared" si="82"/>
        <v>11</v>
      </c>
      <c r="AC125" s="68">
        <f t="shared" si="87"/>
        <v>10</v>
      </c>
      <c r="AD125" s="69">
        <f t="shared" si="83"/>
        <v>12</v>
      </c>
      <c r="AE125" s="68">
        <f t="shared" si="87"/>
        <v>11</v>
      </c>
      <c r="AF125" s="69">
        <f t="shared" si="84"/>
        <v>8</v>
      </c>
      <c r="AG125" s="68">
        <f t="shared" si="85"/>
        <v>11</v>
      </c>
      <c r="AH125" s="69">
        <f t="shared" si="86"/>
        <v>5</v>
      </c>
    </row>
    <row r="126" spans="1:34" ht="15">
      <c r="A126" s="56" t="s">
        <v>41</v>
      </c>
      <c r="B126" s="88" t="str">
        <f>IF(B116&gt;"",B116,"")</f>
        <v>B. Olah/ A. Jokinen</v>
      </c>
      <c r="C126" s="88" t="str">
        <f>IF(B117&gt;"",B117,"")</f>
        <v>T. Aarnio/ J. Manni</v>
      </c>
      <c r="E126" s="80"/>
      <c r="F126" s="183">
        <v>3</v>
      </c>
      <c r="G126" s="184"/>
      <c r="H126" s="183">
        <v>7</v>
      </c>
      <c r="I126" s="184"/>
      <c r="J126" s="187">
        <v>7</v>
      </c>
      <c r="K126" s="184"/>
      <c r="L126" s="183"/>
      <c r="M126" s="184"/>
      <c r="N126" s="183"/>
      <c r="O126" s="184"/>
      <c r="P126" s="58">
        <f t="shared" si="77"/>
        <v>3</v>
      </c>
      <c r="Q126" s="59">
        <f t="shared" si="78"/>
        <v>0</v>
      </c>
      <c r="R126" s="112">
        <v>0.6493055555555556</v>
      </c>
      <c r="S126" s="67" t="s">
        <v>259</v>
      </c>
      <c r="T126" s="61">
        <f t="shared" si="79"/>
        <v>33</v>
      </c>
      <c r="U126" s="62">
        <f t="shared" si="79"/>
        <v>17</v>
      </c>
      <c r="V126" s="63">
        <f t="shared" si="80"/>
        <v>16</v>
      </c>
      <c r="Y126" s="68">
        <f t="shared" si="87"/>
        <v>11</v>
      </c>
      <c r="Z126" s="69">
        <f t="shared" si="81"/>
        <v>3</v>
      </c>
      <c r="AA126" s="68">
        <f t="shared" si="87"/>
        <v>11</v>
      </c>
      <c r="AB126" s="69">
        <f t="shared" si="82"/>
        <v>7</v>
      </c>
      <c r="AC126" s="68">
        <f t="shared" si="87"/>
        <v>11</v>
      </c>
      <c r="AD126" s="69">
        <f t="shared" si="83"/>
        <v>7</v>
      </c>
      <c r="AE126" s="68">
        <f t="shared" si="87"/>
        <v>0</v>
      </c>
      <c r="AF126" s="69">
        <f t="shared" si="84"/>
        <v>0</v>
      </c>
      <c r="AG126" s="68">
        <f t="shared" si="85"/>
        <v>0</v>
      </c>
      <c r="AH126" s="69">
        <f t="shared" si="86"/>
        <v>0</v>
      </c>
    </row>
    <row r="127" spans="1:34" ht="15.75" thickBot="1">
      <c r="A127" s="70" t="s">
        <v>42</v>
      </c>
      <c r="B127" s="90" t="str">
        <f>IF(B118&gt;"",B118,"")</f>
        <v>M. Lappalainen/ H. Nyberg</v>
      </c>
      <c r="C127" s="90" t="str">
        <f>IF(B119&gt;"",B119,"")</f>
        <v>H. Makkonen/ S. Pyykkö</v>
      </c>
      <c r="E127" s="81"/>
      <c r="F127" s="185">
        <v>-4</v>
      </c>
      <c r="G127" s="186"/>
      <c r="H127" s="185">
        <v>-8</v>
      </c>
      <c r="I127" s="186"/>
      <c r="J127" s="185">
        <v>6</v>
      </c>
      <c r="K127" s="186"/>
      <c r="L127" s="185">
        <v>6</v>
      </c>
      <c r="M127" s="186"/>
      <c r="N127" s="185">
        <v>5</v>
      </c>
      <c r="O127" s="186"/>
      <c r="P127" s="72">
        <f t="shared" si="77"/>
        <v>3</v>
      </c>
      <c r="Q127" s="73">
        <f t="shared" si="78"/>
        <v>2</v>
      </c>
      <c r="R127" s="111">
        <v>0.6493055555555556</v>
      </c>
      <c r="S127" s="16" t="s">
        <v>260</v>
      </c>
      <c r="T127" s="61">
        <f t="shared" si="79"/>
        <v>45</v>
      </c>
      <c r="U127" s="62">
        <f t="shared" si="79"/>
        <v>39</v>
      </c>
      <c r="V127" s="63">
        <f t="shared" si="80"/>
        <v>6</v>
      </c>
      <c r="Y127" s="75">
        <f t="shared" si="87"/>
        <v>4</v>
      </c>
      <c r="Z127" s="76">
        <f t="shared" si="81"/>
        <v>11</v>
      </c>
      <c r="AA127" s="75">
        <f t="shared" si="87"/>
        <v>8</v>
      </c>
      <c r="AB127" s="76">
        <f t="shared" si="82"/>
        <v>11</v>
      </c>
      <c r="AC127" s="75">
        <f t="shared" si="87"/>
        <v>11</v>
      </c>
      <c r="AD127" s="76">
        <f t="shared" si="83"/>
        <v>6</v>
      </c>
      <c r="AE127" s="75">
        <f t="shared" si="87"/>
        <v>11</v>
      </c>
      <c r="AF127" s="76">
        <f t="shared" si="84"/>
        <v>6</v>
      </c>
      <c r="AG127" s="75">
        <f t="shared" si="85"/>
        <v>11</v>
      </c>
      <c r="AH127" s="76">
        <f t="shared" si="86"/>
        <v>5</v>
      </c>
    </row>
    <row r="128" spans="2:3" ht="15" thickTop="1">
      <c r="B128" s="91"/>
      <c r="C128" s="91"/>
    </row>
  </sheetData>
  <sheetProtection/>
  <mergeCells count="424">
    <mergeCell ref="R5:S5"/>
    <mergeCell ref="R6:S6"/>
    <mergeCell ref="P2:S2"/>
    <mergeCell ref="J1:M1"/>
    <mergeCell ref="P1:S1"/>
    <mergeCell ref="L3:M3"/>
    <mergeCell ref="R3:S3"/>
    <mergeCell ref="D2:F2"/>
    <mergeCell ref="G2:I2"/>
    <mergeCell ref="J2:M2"/>
    <mergeCell ref="R4:S4"/>
    <mergeCell ref="T3:U3"/>
    <mergeCell ref="D3:E3"/>
    <mergeCell ref="F3:G3"/>
    <mergeCell ref="H3:I3"/>
    <mergeCell ref="J3:K3"/>
    <mergeCell ref="R7:S7"/>
    <mergeCell ref="F9:G9"/>
    <mergeCell ref="H9:I9"/>
    <mergeCell ref="J9:K9"/>
    <mergeCell ref="L9:M9"/>
    <mergeCell ref="N9:O9"/>
    <mergeCell ref="P9:Q9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K17:N17"/>
    <mergeCell ref="Q17:T17"/>
    <mergeCell ref="E18:G18"/>
    <mergeCell ref="H18:J18"/>
    <mergeCell ref="K18:N18"/>
    <mergeCell ref="Q18:T18"/>
    <mergeCell ref="D19:E19"/>
    <mergeCell ref="F19:G19"/>
    <mergeCell ref="H19:I19"/>
    <mergeCell ref="J19:K19"/>
    <mergeCell ref="L19:M19"/>
    <mergeCell ref="R19:S19"/>
    <mergeCell ref="T19:U19"/>
    <mergeCell ref="R20:S20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J33:M33"/>
    <mergeCell ref="P33:S33"/>
    <mergeCell ref="D34:F34"/>
    <mergeCell ref="G34:I34"/>
    <mergeCell ref="J34:M34"/>
    <mergeCell ref="P34:S34"/>
    <mergeCell ref="D35:E35"/>
    <mergeCell ref="F35:G35"/>
    <mergeCell ref="H35:I35"/>
    <mergeCell ref="J35:K35"/>
    <mergeCell ref="L35:M35"/>
    <mergeCell ref="R35:S35"/>
    <mergeCell ref="T35:U35"/>
    <mergeCell ref="R36:S36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J49:M49"/>
    <mergeCell ref="P49:S49"/>
    <mergeCell ref="D50:F50"/>
    <mergeCell ref="G50:I50"/>
    <mergeCell ref="J50:M50"/>
    <mergeCell ref="P50:S50"/>
    <mergeCell ref="D51:E51"/>
    <mergeCell ref="F51:G51"/>
    <mergeCell ref="H51:I51"/>
    <mergeCell ref="J51:K51"/>
    <mergeCell ref="L51:M51"/>
    <mergeCell ref="R51:S51"/>
    <mergeCell ref="T51:U51"/>
    <mergeCell ref="R52:S52"/>
    <mergeCell ref="R53:S53"/>
    <mergeCell ref="R54:S54"/>
    <mergeCell ref="R55:S55"/>
    <mergeCell ref="F57:G57"/>
    <mergeCell ref="H57:I57"/>
    <mergeCell ref="J57:K57"/>
    <mergeCell ref="L57:M57"/>
    <mergeCell ref="N57:O57"/>
    <mergeCell ref="P57:Q57"/>
    <mergeCell ref="N58:O58"/>
    <mergeCell ref="F59:G59"/>
    <mergeCell ref="H59:I59"/>
    <mergeCell ref="J59:K59"/>
    <mergeCell ref="L59:M59"/>
    <mergeCell ref="N59:O59"/>
    <mergeCell ref="F58:G58"/>
    <mergeCell ref="H58:I58"/>
    <mergeCell ref="J58:K58"/>
    <mergeCell ref="L58:M58"/>
    <mergeCell ref="N60:O60"/>
    <mergeCell ref="F61:G61"/>
    <mergeCell ref="H61:I61"/>
    <mergeCell ref="J61:K61"/>
    <mergeCell ref="L61:M61"/>
    <mergeCell ref="N61:O61"/>
    <mergeCell ref="F60:G60"/>
    <mergeCell ref="H60:I60"/>
    <mergeCell ref="J60:K60"/>
    <mergeCell ref="L60:M60"/>
    <mergeCell ref="N62:O62"/>
    <mergeCell ref="F63:G63"/>
    <mergeCell ref="H63:I63"/>
    <mergeCell ref="J63:K63"/>
    <mergeCell ref="L63:M63"/>
    <mergeCell ref="N63:O63"/>
    <mergeCell ref="F62:G62"/>
    <mergeCell ref="H62:I62"/>
    <mergeCell ref="J62:K62"/>
    <mergeCell ref="L62:M62"/>
    <mergeCell ref="J65:M65"/>
    <mergeCell ref="P65:S65"/>
    <mergeCell ref="D66:F66"/>
    <mergeCell ref="G66:I66"/>
    <mergeCell ref="J66:M66"/>
    <mergeCell ref="P66:S66"/>
    <mergeCell ref="D67:E67"/>
    <mergeCell ref="F67:G67"/>
    <mergeCell ref="H67:I67"/>
    <mergeCell ref="J67:K67"/>
    <mergeCell ref="L67:M67"/>
    <mergeCell ref="R67:S67"/>
    <mergeCell ref="T67:U67"/>
    <mergeCell ref="R68:S68"/>
    <mergeCell ref="R69:S69"/>
    <mergeCell ref="R70:S70"/>
    <mergeCell ref="R71:S71"/>
    <mergeCell ref="F73:G73"/>
    <mergeCell ref="H73:I73"/>
    <mergeCell ref="J73:K73"/>
    <mergeCell ref="L73:M73"/>
    <mergeCell ref="N73:O73"/>
    <mergeCell ref="P73:Q73"/>
    <mergeCell ref="N74:O74"/>
    <mergeCell ref="F75:G75"/>
    <mergeCell ref="H75:I75"/>
    <mergeCell ref="J75:K75"/>
    <mergeCell ref="L75:M75"/>
    <mergeCell ref="N75:O75"/>
    <mergeCell ref="F74:G74"/>
    <mergeCell ref="H74:I74"/>
    <mergeCell ref="J74:K74"/>
    <mergeCell ref="L74:M74"/>
    <mergeCell ref="N76:O76"/>
    <mergeCell ref="F77:G77"/>
    <mergeCell ref="H77:I77"/>
    <mergeCell ref="J77:K77"/>
    <mergeCell ref="L77:M77"/>
    <mergeCell ref="N77:O77"/>
    <mergeCell ref="F76:G76"/>
    <mergeCell ref="H76:I76"/>
    <mergeCell ref="J76:K76"/>
    <mergeCell ref="L76:M76"/>
    <mergeCell ref="N78:O78"/>
    <mergeCell ref="F79:G79"/>
    <mergeCell ref="H79:I79"/>
    <mergeCell ref="J79:K79"/>
    <mergeCell ref="L79:M79"/>
    <mergeCell ref="N79:O79"/>
    <mergeCell ref="F78:G78"/>
    <mergeCell ref="H78:I78"/>
    <mergeCell ref="J78:K78"/>
    <mergeCell ref="L78:M78"/>
    <mergeCell ref="J81:M81"/>
    <mergeCell ref="P81:S81"/>
    <mergeCell ref="D82:F82"/>
    <mergeCell ref="G82:I82"/>
    <mergeCell ref="J82:M82"/>
    <mergeCell ref="P82:S82"/>
    <mergeCell ref="D83:E83"/>
    <mergeCell ref="F83:G83"/>
    <mergeCell ref="H83:I83"/>
    <mergeCell ref="J83:K83"/>
    <mergeCell ref="L83:M83"/>
    <mergeCell ref="R83:S83"/>
    <mergeCell ref="T83:U83"/>
    <mergeCell ref="R84:S84"/>
    <mergeCell ref="R85:S85"/>
    <mergeCell ref="R86:S86"/>
    <mergeCell ref="R87:S87"/>
    <mergeCell ref="F89:G89"/>
    <mergeCell ref="H89:I89"/>
    <mergeCell ref="J89:K89"/>
    <mergeCell ref="L89:M89"/>
    <mergeCell ref="N89:O89"/>
    <mergeCell ref="P89:Q89"/>
    <mergeCell ref="N90:O90"/>
    <mergeCell ref="F91:G91"/>
    <mergeCell ref="H91:I91"/>
    <mergeCell ref="J91:K91"/>
    <mergeCell ref="L91:M91"/>
    <mergeCell ref="N91:O91"/>
    <mergeCell ref="F90:G90"/>
    <mergeCell ref="H90:I90"/>
    <mergeCell ref="J90:K90"/>
    <mergeCell ref="L90:M90"/>
    <mergeCell ref="N92:O92"/>
    <mergeCell ref="F93:G93"/>
    <mergeCell ref="H93:I93"/>
    <mergeCell ref="J93:K93"/>
    <mergeCell ref="L93:M93"/>
    <mergeCell ref="N93:O93"/>
    <mergeCell ref="F92:G92"/>
    <mergeCell ref="H92:I92"/>
    <mergeCell ref="J92:K92"/>
    <mergeCell ref="L92:M92"/>
    <mergeCell ref="N94:O94"/>
    <mergeCell ref="F95:G95"/>
    <mergeCell ref="H95:I95"/>
    <mergeCell ref="J95:K95"/>
    <mergeCell ref="L95:M95"/>
    <mergeCell ref="N95:O95"/>
    <mergeCell ref="F94:G94"/>
    <mergeCell ref="H94:I94"/>
    <mergeCell ref="J94:K94"/>
    <mergeCell ref="L94:M94"/>
    <mergeCell ref="J97:M97"/>
    <mergeCell ref="P97:S97"/>
    <mergeCell ref="D98:F98"/>
    <mergeCell ref="G98:I98"/>
    <mergeCell ref="J98:M98"/>
    <mergeCell ref="P98:S98"/>
    <mergeCell ref="D99:E99"/>
    <mergeCell ref="F99:G99"/>
    <mergeCell ref="H99:I99"/>
    <mergeCell ref="J99:K99"/>
    <mergeCell ref="L99:M99"/>
    <mergeCell ref="R99:S99"/>
    <mergeCell ref="T99:U99"/>
    <mergeCell ref="R100:S100"/>
    <mergeCell ref="R101:S101"/>
    <mergeCell ref="R102:S102"/>
    <mergeCell ref="R103:S103"/>
    <mergeCell ref="F105:G105"/>
    <mergeCell ref="H105:I105"/>
    <mergeCell ref="J105:K105"/>
    <mergeCell ref="L105:M105"/>
    <mergeCell ref="N105:O105"/>
    <mergeCell ref="P105:Q105"/>
    <mergeCell ref="N106:O106"/>
    <mergeCell ref="F107:G107"/>
    <mergeCell ref="H107:I107"/>
    <mergeCell ref="J107:K107"/>
    <mergeCell ref="L107:M107"/>
    <mergeCell ref="N107:O107"/>
    <mergeCell ref="F106:G106"/>
    <mergeCell ref="H106:I106"/>
    <mergeCell ref="J106:K106"/>
    <mergeCell ref="L106:M106"/>
    <mergeCell ref="N108:O108"/>
    <mergeCell ref="F109:G109"/>
    <mergeCell ref="H109:I109"/>
    <mergeCell ref="J109:K109"/>
    <mergeCell ref="L109:M109"/>
    <mergeCell ref="N109:O109"/>
    <mergeCell ref="F108:G108"/>
    <mergeCell ref="H108:I108"/>
    <mergeCell ref="J108:K108"/>
    <mergeCell ref="L108:M108"/>
    <mergeCell ref="N110:O110"/>
    <mergeCell ref="F111:G111"/>
    <mergeCell ref="H111:I111"/>
    <mergeCell ref="J111:K111"/>
    <mergeCell ref="L111:M111"/>
    <mergeCell ref="N111:O111"/>
    <mergeCell ref="F110:G110"/>
    <mergeCell ref="H110:I110"/>
    <mergeCell ref="J110:K110"/>
    <mergeCell ref="L110:M110"/>
    <mergeCell ref="J113:M113"/>
    <mergeCell ref="P113:S113"/>
    <mergeCell ref="D114:F114"/>
    <mergeCell ref="G114:I114"/>
    <mergeCell ref="J114:M114"/>
    <mergeCell ref="P114:S114"/>
    <mergeCell ref="D115:E115"/>
    <mergeCell ref="F115:G115"/>
    <mergeCell ref="H115:I115"/>
    <mergeCell ref="J115:K115"/>
    <mergeCell ref="L115:M115"/>
    <mergeCell ref="R115:S115"/>
    <mergeCell ref="T115:U115"/>
    <mergeCell ref="R116:S116"/>
    <mergeCell ref="R117:S117"/>
    <mergeCell ref="R118:S118"/>
    <mergeCell ref="R119:S119"/>
    <mergeCell ref="F121:G121"/>
    <mergeCell ref="H121:I121"/>
    <mergeCell ref="J121:K121"/>
    <mergeCell ref="L121:M121"/>
    <mergeCell ref="N121:O121"/>
    <mergeCell ref="P121:Q121"/>
    <mergeCell ref="N122:O122"/>
    <mergeCell ref="F123:G123"/>
    <mergeCell ref="H123:I123"/>
    <mergeCell ref="J123:K123"/>
    <mergeCell ref="L123:M123"/>
    <mergeCell ref="N123:O123"/>
    <mergeCell ref="F122:G122"/>
    <mergeCell ref="H122:I122"/>
    <mergeCell ref="J122:K122"/>
    <mergeCell ref="L122:M122"/>
    <mergeCell ref="N124:O124"/>
    <mergeCell ref="F125:G125"/>
    <mergeCell ref="H125:I125"/>
    <mergeCell ref="J125:K125"/>
    <mergeCell ref="L125:M125"/>
    <mergeCell ref="N125:O125"/>
    <mergeCell ref="F124:G124"/>
    <mergeCell ref="H124:I124"/>
    <mergeCell ref="J124:K124"/>
    <mergeCell ref="L124:M124"/>
    <mergeCell ref="N126:O126"/>
    <mergeCell ref="F127:G127"/>
    <mergeCell ref="H127:I127"/>
    <mergeCell ref="J127:K127"/>
    <mergeCell ref="L127:M127"/>
    <mergeCell ref="N127:O127"/>
    <mergeCell ref="F126:G126"/>
    <mergeCell ref="H126:I126"/>
    <mergeCell ref="J126:K126"/>
    <mergeCell ref="L126:M12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zoomScale="75" zoomScaleNormal="75" zoomScalePageLayoutView="0" workbookViewId="0" topLeftCell="A4">
      <selection activeCell="H19" sqref="H19"/>
    </sheetView>
  </sheetViews>
  <sheetFormatPr defaultColWidth="7.4453125" defaultRowHeight="19.5" customHeight="1"/>
  <cols>
    <col min="1" max="1" width="4.3359375" style="113" customWidth="1"/>
    <col min="2" max="2" width="4.77734375" style="131" customWidth="1"/>
    <col min="3" max="3" width="28.77734375" style="113" customWidth="1"/>
    <col min="4" max="4" width="18.3359375" style="113" customWidth="1"/>
    <col min="5" max="5" width="21.77734375" style="131" customWidth="1"/>
    <col min="6" max="6" width="18.88671875" style="131" customWidth="1"/>
    <col min="7" max="8" width="15.21484375" style="131" customWidth="1"/>
    <col min="9" max="16384" width="7.4453125" style="113" customWidth="1"/>
  </cols>
  <sheetData>
    <row r="1" spans="2:8" ht="19.5" customHeight="1">
      <c r="B1" s="114"/>
      <c r="C1" s="115" t="s">
        <v>305</v>
      </c>
      <c r="D1" s="224" t="s">
        <v>57</v>
      </c>
      <c r="E1" s="225"/>
      <c r="F1" s="114"/>
      <c r="G1" s="114"/>
      <c r="H1" s="114"/>
    </row>
    <row r="2" spans="2:9" ht="19.5" customHeight="1">
      <c r="B2" s="116"/>
      <c r="C2" s="117" t="s">
        <v>4</v>
      </c>
      <c r="D2" s="226" t="s">
        <v>307</v>
      </c>
      <c r="E2" s="227"/>
      <c r="F2" s="118"/>
      <c r="G2" s="118"/>
      <c r="H2" s="118"/>
      <c r="I2" s="119"/>
    </row>
    <row r="3" spans="2:9" ht="19.5" customHeight="1">
      <c r="B3" s="116"/>
      <c r="C3" s="117" t="s">
        <v>306</v>
      </c>
      <c r="D3" s="228" t="s">
        <v>308</v>
      </c>
      <c r="E3" s="229"/>
      <c r="F3" s="120"/>
      <c r="G3" s="120"/>
      <c r="H3" s="120"/>
      <c r="I3" s="119"/>
    </row>
    <row r="4" spans="2:9" ht="24.75" customHeight="1" thickBot="1">
      <c r="B4" s="121"/>
      <c r="C4" s="122"/>
      <c r="D4" s="122"/>
      <c r="E4" s="123"/>
      <c r="F4" s="123"/>
      <c r="G4" s="123"/>
      <c r="H4" s="123"/>
      <c r="I4" s="124"/>
    </row>
    <row r="5" spans="1:10" ht="24.75" customHeight="1">
      <c r="A5" s="125"/>
      <c r="B5" s="126">
        <v>7</v>
      </c>
      <c r="C5" s="127" t="s">
        <v>309</v>
      </c>
      <c r="D5" s="128" t="s">
        <v>1</v>
      </c>
      <c r="E5" s="151"/>
      <c r="F5" s="129"/>
      <c r="G5" s="129"/>
      <c r="H5" s="129"/>
      <c r="I5" s="130"/>
      <c r="J5" s="131"/>
    </row>
    <row r="6" spans="1:10" ht="24.75" customHeight="1" thickBot="1">
      <c r="A6" s="125"/>
      <c r="B6" s="132"/>
      <c r="C6" s="133">
        <f>IF(A6="","",INDEX('[1]Nimilista'!$B$6:$B$255,A6))</f>
      </c>
      <c r="D6" s="134">
        <f>IF(A6="","",INDEX('[1]Nimilista'!$C$6:$C$255,A6))</f>
      </c>
      <c r="E6" s="152"/>
      <c r="F6" s="157" t="s">
        <v>442</v>
      </c>
      <c r="G6" s="129"/>
      <c r="H6" s="129"/>
      <c r="I6" s="130"/>
      <c r="J6" s="131"/>
    </row>
    <row r="7" spans="1:10" ht="24.75" customHeight="1">
      <c r="A7" s="125"/>
      <c r="B7" s="136" t="s">
        <v>63</v>
      </c>
      <c r="C7" s="137" t="s">
        <v>293</v>
      </c>
      <c r="D7" s="138" t="s">
        <v>294</v>
      </c>
      <c r="E7" s="153" t="s">
        <v>442</v>
      </c>
      <c r="F7" s="155" t="s">
        <v>444</v>
      </c>
      <c r="G7" s="140"/>
      <c r="H7" s="129"/>
      <c r="I7" s="130"/>
      <c r="J7" s="131"/>
    </row>
    <row r="8" spans="1:10" ht="24.75" customHeight="1" thickBot="1">
      <c r="A8" s="125"/>
      <c r="B8" s="141" t="s">
        <v>58</v>
      </c>
      <c r="C8" s="142" t="s">
        <v>270</v>
      </c>
      <c r="D8" s="143" t="s">
        <v>45</v>
      </c>
      <c r="E8" s="151" t="s">
        <v>435</v>
      </c>
      <c r="F8" s="155"/>
      <c r="G8" s="157" t="s">
        <v>436</v>
      </c>
      <c r="H8" s="129"/>
      <c r="I8" s="130"/>
      <c r="J8" s="131"/>
    </row>
    <row r="9" spans="1:10" ht="24.75" customHeight="1">
      <c r="A9" s="125"/>
      <c r="B9" s="126" t="s">
        <v>60</v>
      </c>
      <c r="C9" s="127" t="s">
        <v>278</v>
      </c>
      <c r="D9" s="128" t="s">
        <v>45</v>
      </c>
      <c r="E9" s="151" t="s">
        <v>436</v>
      </c>
      <c r="F9" s="155"/>
      <c r="G9" s="155" t="s">
        <v>488</v>
      </c>
      <c r="H9" s="151"/>
      <c r="I9" s="130"/>
      <c r="J9" s="131"/>
    </row>
    <row r="10" spans="1:10" ht="24.75" customHeight="1" thickBot="1">
      <c r="A10" s="125"/>
      <c r="B10" s="132" t="s">
        <v>64</v>
      </c>
      <c r="C10" s="133" t="s">
        <v>299</v>
      </c>
      <c r="D10" s="134" t="s">
        <v>300</v>
      </c>
      <c r="E10" s="152" t="s">
        <v>437</v>
      </c>
      <c r="F10" s="156" t="s">
        <v>436</v>
      </c>
      <c r="G10" s="155"/>
      <c r="H10" s="151"/>
      <c r="I10" s="130"/>
      <c r="J10" s="131"/>
    </row>
    <row r="11" spans="1:10" ht="24.75" customHeight="1">
      <c r="A11" s="125"/>
      <c r="B11" s="136"/>
      <c r="C11" s="137">
        <f>IF(A11="","",INDEX('[1]Nimilista'!$B$6:$B$255,A11))</f>
      </c>
      <c r="D11" s="138">
        <f>IF(A11="","",INDEX('[1]Nimilista'!$C$6:$C$255,A11))</f>
      </c>
      <c r="E11" s="153"/>
      <c r="F11" s="151" t="s">
        <v>443</v>
      </c>
      <c r="G11" s="155"/>
      <c r="H11" s="151"/>
      <c r="I11" s="130"/>
      <c r="J11" s="131"/>
    </row>
    <row r="12" spans="1:10" ht="24.75" customHeight="1" thickBot="1">
      <c r="A12" s="125"/>
      <c r="B12" s="141">
        <v>21</v>
      </c>
      <c r="C12" s="142" t="s">
        <v>310</v>
      </c>
      <c r="D12" s="143" t="s">
        <v>311</v>
      </c>
      <c r="E12" s="151"/>
      <c r="F12" s="151"/>
      <c r="G12" s="155"/>
      <c r="H12" s="157" t="s">
        <v>436</v>
      </c>
      <c r="I12" s="130"/>
      <c r="J12" s="131"/>
    </row>
    <row r="13" spans="1:10" ht="24.75" customHeight="1" thickBot="1">
      <c r="A13" s="144"/>
      <c r="B13" s="145"/>
      <c r="C13" s="146"/>
      <c r="D13" s="146"/>
      <c r="E13" s="151"/>
      <c r="F13" s="151"/>
      <c r="G13" s="155"/>
      <c r="H13" s="182" t="s">
        <v>490</v>
      </c>
      <c r="I13" s="130"/>
      <c r="J13" s="131"/>
    </row>
    <row r="14" spans="1:10" ht="24.75" customHeight="1">
      <c r="A14" s="125"/>
      <c r="B14" s="126">
        <v>19</v>
      </c>
      <c r="C14" s="127" t="s">
        <v>312</v>
      </c>
      <c r="D14" s="128" t="s">
        <v>275</v>
      </c>
      <c r="E14" s="151"/>
      <c r="F14" s="151"/>
      <c r="G14" s="155"/>
      <c r="H14" s="178"/>
      <c r="I14" s="130"/>
      <c r="J14" s="131"/>
    </row>
    <row r="15" spans="1:10" ht="24.75" customHeight="1" thickBot="1">
      <c r="A15" s="125"/>
      <c r="B15" s="132"/>
      <c r="C15" s="133">
        <f>IF(A15="","",INDEX('[1]Nimilista'!$B$6:$B$255,A15))</f>
      </c>
      <c r="D15" s="134">
        <f>IF(A15="","",INDEX('[1]Nimilista'!$C$6:$C$255,A15))</f>
      </c>
      <c r="E15" s="152"/>
      <c r="F15" s="157" t="s">
        <v>445</v>
      </c>
      <c r="G15" s="155"/>
      <c r="H15" s="178"/>
      <c r="I15" s="130"/>
      <c r="J15" s="131"/>
    </row>
    <row r="16" spans="1:10" ht="24.75" customHeight="1">
      <c r="A16" s="125"/>
      <c r="B16" s="136" t="s">
        <v>61</v>
      </c>
      <c r="C16" s="137" t="s">
        <v>283</v>
      </c>
      <c r="D16" s="138" t="s">
        <v>284</v>
      </c>
      <c r="E16" s="153" t="s">
        <v>438</v>
      </c>
      <c r="F16" s="155" t="s">
        <v>446</v>
      </c>
      <c r="G16" s="155"/>
      <c r="H16" s="178"/>
      <c r="I16" s="130"/>
      <c r="J16" s="131"/>
    </row>
    <row r="17" spans="1:10" ht="24.75" customHeight="1" thickBot="1">
      <c r="A17" s="125"/>
      <c r="B17" s="141" t="s">
        <v>59</v>
      </c>
      <c r="C17" s="142" t="s">
        <v>274</v>
      </c>
      <c r="D17" s="143" t="s">
        <v>275</v>
      </c>
      <c r="E17" s="151" t="s">
        <v>439</v>
      </c>
      <c r="F17" s="155"/>
      <c r="G17" s="156" t="s">
        <v>445</v>
      </c>
      <c r="H17" s="178"/>
      <c r="I17" s="130"/>
      <c r="J17" s="131"/>
    </row>
    <row r="18" spans="1:10" ht="24.75" customHeight="1">
      <c r="A18" s="125"/>
      <c r="B18" s="126" t="s">
        <v>56</v>
      </c>
      <c r="C18" s="127" t="s">
        <v>267</v>
      </c>
      <c r="D18" s="128" t="s">
        <v>82</v>
      </c>
      <c r="E18" s="151" t="s">
        <v>440</v>
      </c>
      <c r="F18" s="155"/>
      <c r="G18" s="178" t="s">
        <v>489</v>
      </c>
      <c r="H18" s="178"/>
      <c r="I18" s="130"/>
      <c r="J18" s="131"/>
    </row>
    <row r="19" spans="1:10" ht="24.75" customHeight="1" thickBot="1">
      <c r="A19" s="125"/>
      <c r="B19" s="132" t="s">
        <v>62</v>
      </c>
      <c r="C19" s="133" t="s">
        <v>287</v>
      </c>
      <c r="D19" s="134" t="s">
        <v>288</v>
      </c>
      <c r="E19" s="152" t="s">
        <v>441</v>
      </c>
      <c r="F19" s="156" t="s">
        <v>447</v>
      </c>
      <c r="G19" s="140"/>
      <c r="H19" s="140"/>
      <c r="I19" s="130"/>
      <c r="J19" s="131"/>
    </row>
    <row r="20" spans="1:10" ht="24.75" customHeight="1">
      <c r="A20" s="125"/>
      <c r="B20" s="136"/>
      <c r="C20" s="137">
        <f>IF(A20="","",INDEX('[1]Nimilista'!$B$6:$B$255,A20))</f>
      </c>
      <c r="D20" s="138">
        <f>IF(A20="","",INDEX('[1]Nimilista'!$C$6:$C$255,A20))</f>
      </c>
      <c r="E20" s="153"/>
      <c r="F20" s="151" t="s">
        <v>448</v>
      </c>
      <c r="G20" s="140"/>
      <c r="H20" s="140"/>
      <c r="I20" s="130"/>
      <c r="J20" s="131"/>
    </row>
    <row r="21" spans="1:10" ht="24.75" customHeight="1" thickBot="1">
      <c r="A21" s="125"/>
      <c r="B21" s="141">
        <v>9</v>
      </c>
      <c r="C21" s="142" t="s">
        <v>313</v>
      </c>
      <c r="D21" s="143" t="s">
        <v>55</v>
      </c>
      <c r="E21" s="151"/>
      <c r="F21" s="129"/>
      <c r="G21" s="140"/>
      <c r="H21" s="140"/>
      <c r="I21" s="147"/>
      <c r="J21" s="131"/>
    </row>
    <row r="22" spans="2:10" ht="24.75" customHeight="1">
      <c r="B22" s="148"/>
      <c r="C22" s="148"/>
      <c r="D22" s="148"/>
      <c r="E22" s="154"/>
      <c r="F22" s="120"/>
      <c r="G22" s="150"/>
      <c r="H22" s="150"/>
      <c r="I22" s="130"/>
      <c r="J22" s="131"/>
    </row>
  </sheetData>
  <sheetProtection/>
  <mergeCells count="3">
    <mergeCell ref="D1:E1"/>
    <mergeCell ref="D2:E2"/>
    <mergeCell ref="D3:E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69"/>
  <sheetViews>
    <sheetView zoomScale="75" zoomScaleNormal="75" zoomScalePageLayoutView="0" workbookViewId="0" topLeftCell="A1">
      <selection activeCell="L62" sqref="L62:M62"/>
    </sheetView>
  </sheetViews>
  <sheetFormatPr defaultColWidth="8.88671875" defaultRowHeight="15"/>
  <cols>
    <col min="1" max="1" width="2.6640625" style="0" customWidth="1"/>
    <col min="2" max="2" width="16.21484375" style="0" customWidth="1"/>
    <col min="3" max="3" width="6.99609375" style="0" customWidth="1"/>
    <col min="4" max="4" width="2.5546875" style="0" customWidth="1"/>
    <col min="5" max="5" width="2.77734375" style="0" customWidth="1"/>
    <col min="6" max="6" width="2.6640625" style="0" customWidth="1"/>
    <col min="7" max="7" width="2.77734375" style="0" customWidth="1"/>
    <col min="8" max="8" width="2.6640625" style="0" customWidth="1"/>
    <col min="9" max="9" width="2.77734375" style="0" customWidth="1"/>
    <col min="10" max="13" width="2.99609375" style="0" customWidth="1"/>
    <col min="14" max="14" width="2.4453125" style="0" customWidth="1"/>
    <col min="15" max="15" width="2.3359375" style="0" customWidth="1"/>
    <col min="16" max="16" width="2.21484375" style="0" customWidth="1"/>
    <col min="17" max="17" width="2.10546875" style="0" customWidth="1"/>
    <col min="18" max="18" width="5.5546875" style="0" customWidth="1"/>
    <col min="19" max="19" width="1.88671875" style="0" customWidth="1"/>
    <col min="20" max="24" width="3.10546875" style="0" customWidth="1"/>
    <col min="25" max="27" width="2.77734375" style="0" customWidth="1"/>
    <col min="28" max="28" width="2.5546875" style="0" customWidth="1"/>
    <col min="29" max="33" width="2.77734375" style="0" customWidth="1"/>
    <col min="34" max="35" width="3.21484375" style="0" customWidth="1"/>
    <col min="36" max="36" width="2.77734375" style="0" customWidth="1"/>
    <col min="37" max="37" width="4.3359375" style="0" customWidth="1"/>
    <col min="38" max="43" width="2.77734375" style="0" customWidth="1"/>
    <col min="44" max="44" width="3.6640625" style="0" customWidth="1"/>
    <col min="45" max="45" width="6.99609375" style="0" customWidth="1"/>
  </cols>
  <sheetData>
    <row r="1" spans="1:46" ht="15.75" thickTop="1">
      <c r="A1" s="3"/>
      <c r="B1" s="4" t="s">
        <v>57</v>
      </c>
      <c r="C1" s="5"/>
      <c r="D1" s="5"/>
      <c r="E1" s="5"/>
      <c r="F1" s="6"/>
      <c r="G1" s="5"/>
      <c r="H1" s="7" t="s">
        <v>4</v>
      </c>
      <c r="I1" s="8"/>
      <c r="J1" s="208" t="s">
        <v>329</v>
      </c>
      <c r="K1" s="209"/>
      <c r="L1" s="209"/>
      <c r="M1" s="210"/>
      <c r="N1" s="9" t="s">
        <v>5</v>
      </c>
      <c r="O1" s="10"/>
      <c r="P1" s="211" t="s">
        <v>56</v>
      </c>
      <c r="Q1" s="212"/>
      <c r="R1" s="212"/>
      <c r="S1" s="213"/>
      <c r="AS1" s="2"/>
      <c r="AT1" s="1"/>
    </row>
    <row r="2" spans="1:46" ht="15.75" thickBot="1">
      <c r="A2" s="11"/>
      <c r="B2" s="12" t="s">
        <v>55</v>
      </c>
      <c r="C2" s="13" t="s">
        <v>6</v>
      </c>
      <c r="D2" s="214">
        <v>6</v>
      </c>
      <c r="E2" s="215"/>
      <c r="F2" s="216"/>
      <c r="G2" s="217" t="s">
        <v>7</v>
      </c>
      <c r="H2" s="218"/>
      <c r="I2" s="218"/>
      <c r="J2" s="219">
        <v>39536</v>
      </c>
      <c r="K2" s="219"/>
      <c r="L2" s="219"/>
      <c r="M2" s="220"/>
      <c r="N2" s="14" t="s">
        <v>8</v>
      </c>
      <c r="O2" s="15"/>
      <c r="P2" s="221">
        <v>0.46875</v>
      </c>
      <c r="Q2" s="222"/>
      <c r="R2" s="222"/>
      <c r="S2" s="223"/>
      <c r="AS2" s="2"/>
      <c r="AT2" s="1"/>
    </row>
    <row r="3" spans="1:46" ht="15" thickTop="1">
      <c r="A3" s="18"/>
      <c r="B3" s="96" t="s">
        <v>13</v>
      </c>
      <c r="C3" s="97" t="s">
        <v>0</v>
      </c>
      <c r="D3" s="202" t="s">
        <v>14</v>
      </c>
      <c r="E3" s="203"/>
      <c r="F3" s="202" t="s">
        <v>15</v>
      </c>
      <c r="G3" s="203"/>
      <c r="H3" s="202" t="s">
        <v>16</v>
      </c>
      <c r="I3" s="203"/>
      <c r="J3" s="202" t="s">
        <v>17</v>
      </c>
      <c r="K3" s="203"/>
      <c r="L3" s="202"/>
      <c r="M3" s="203"/>
      <c r="N3" s="21" t="s">
        <v>18</v>
      </c>
      <c r="O3" s="22" t="s">
        <v>19</v>
      </c>
      <c r="P3" s="23" t="s">
        <v>20</v>
      </c>
      <c r="Q3" s="24"/>
      <c r="R3" s="204" t="s">
        <v>21</v>
      </c>
      <c r="S3" s="205"/>
      <c r="T3" s="206" t="s">
        <v>22</v>
      </c>
      <c r="U3" s="207"/>
      <c r="V3" s="25" t="s">
        <v>23</v>
      </c>
      <c r="AB3" s="164"/>
      <c r="AS3" s="2"/>
      <c r="AT3" s="1"/>
    </row>
    <row r="4" spans="1:46" ht="15">
      <c r="A4" s="26">
        <v>2</v>
      </c>
      <c r="B4" s="82" t="s">
        <v>330</v>
      </c>
      <c r="C4" s="83" t="s">
        <v>3</v>
      </c>
      <c r="D4" s="27"/>
      <c r="E4" s="28"/>
      <c r="F4" s="29">
        <f>+P14</f>
        <v>3</v>
      </c>
      <c r="G4" s="30">
        <f>+Q14</f>
        <v>0</v>
      </c>
      <c r="H4" s="29">
        <f>P10</f>
        <v>3</v>
      </c>
      <c r="I4" s="30">
        <f>Q10</f>
        <v>0</v>
      </c>
      <c r="J4" s="29">
        <f>P12</f>
      </c>
      <c r="K4" s="30">
        <f>Q12</f>
      </c>
      <c r="L4" s="29"/>
      <c r="M4" s="30"/>
      <c r="N4" s="31">
        <f>IF(SUM(D4:M4)=0,"",COUNTIF(E4:E7,"3"))</f>
        <v>2</v>
      </c>
      <c r="O4" s="32">
        <f>IF(SUM(E4:N4)=0,"",COUNTIF(D4:D7,"3"))</f>
        <v>0</v>
      </c>
      <c r="P4" s="33">
        <f>IF(SUM(D4:M4)=0,"",SUM(E4:E7))</f>
        <v>6</v>
      </c>
      <c r="Q4" s="34">
        <f>IF(SUM(D4:M4)=0,"",SUM(D4:D7))</f>
        <v>0</v>
      </c>
      <c r="R4" s="195">
        <v>1</v>
      </c>
      <c r="S4" s="196"/>
      <c r="T4" s="35">
        <f>+T10+T12+T14</f>
        <v>0</v>
      </c>
      <c r="U4" s="35">
        <f>+U10+U12+U14</f>
        <v>0</v>
      </c>
      <c r="V4" s="36">
        <f>+T4-U4</f>
        <v>0</v>
      </c>
      <c r="AB4" s="164"/>
      <c r="AS4" s="2"/>
      <c r="AT4" s="1"/>
    </row>
    <row r="5" spans="1:46" ht="15">
      <c r="A5" s="37">
        <v>6</v>
      </c>
      <c r="B5" s="82" t="s">
        <v>331</v>
      </c>
      <c r="C5" s="83" t="s">
        <v>25</v>
      </c>
      <c r="D5" s="38">
        <f>+Q14</f>
        <v>0</v>
      </c>
      <c r="E5" s="39">
        <f>+P14</f>
        <v>3</v>
      </c>
      <c r="F5" s="40"/>
      <c r="G5" s="41"/>
      <c r="H5" s="38">
        <f>P13</f>
        <v>3</v>
      </c>
      <c r="I5" s="39">
        <f>Q13</f>
        <v>0</v>
      </c>
      <c r="J5" s="38">
        <f>P11</f>
      </c>
      <c r="K5" s="39">
        <f>Q11</f>
      </c>
      <c r="L5" s="38"/>
      <c r="M5" s="39"/>
      <c r="N5" s="31">
        <f>IF(SUM(D5:M5)=0,"",COUNTIF(G4:G7,"3"))</f>
        <v>1</v>
      </c>
      <c r="O5" s="32">
        <f>IF(SUM(E5:N5)=0,"",COUNTIF(F4:F7,"3"))</f>
        <v>1</v>
      </c>
      <c r="P5" s="33">
        <f>IF(SUM(D5:M5)=0,"",SUM(G4:G7))</f>
        <v>3</v>
      </c>
      <c r="Q5" s="34">
        <f>IF(SUM(D5:M5)=0,"",SUM(F4:F7))</f>
        <v>3</v>
      </c>
      <c r="R5" s="195">
        <v>2</v>
      </c>
      <c r="S5" s="196"/>
      <c r="T5" s="35">
        <f>+T11+T13+U14</f>
        <v>0</v>
      </c>
      <c r="U5" s="35">
        <f>+U11+U13+T14</f>
        <v>0</v>
      </c>
      <c r="V5" s="36">
        <f>+T5-U5</f>
        <v>0</v>
      </c>
      <c r="AB5" s="164"/>
      <c r="AS5" s="2"/>
      <c r="AT5" s="1"/>
    </row>
    <row r="6" spans="1:45" ht="15">
      <c r="A6" s="37" t="s">
        <v>60</v>
      </c>
      <c r="B6" s="82" t="s">
        <v>338</v>
      </c>
      <c r="C6" s="83" t="s">
        <v>1</v>
      </c>
      <c r="D6" s="38">
        <f>+Q10</f>
        <v>0</v>
      </c>
      <c r="E6" s="39">
        <f>+P10</f>
        <v>3</v>
      </c>
      <c r="F6" s="38">
        <f>Q13</f>
        <v>0</v>
      </c>
      <c r="G6" s="39">
        <f>P13</f>
        <v>3</v>
      </c>
      <c r="H6" s="40"/>
      <c r="I6" s="41"/>
      <c r="J6" s="38">
        <f>P15</f>
      </c>
      <c r="K6" s="39">
        <f>Q15</f>
      </c>
      <c r="L6" s="38"/>
      <c r="M6" s="39"/>
      <c r="N6" s="31">
        <f>IF(SUM(D6:M6)=0,"",COUNTIF(I4:I7,"3"))</f>
        <v>0</v>
      </c>
      <c r="O6" s="32">
        <f>IF(SUM(E6:N6)=0,"",COUNTIF(H4:H7,"3"))</f>
        <v>2</v>
      </c>
      <c r="P6" s="33">
        <f>IF(SUM(D6:M6)=0,"",SUM(I4:I7))</f>
        <v>0</v>
      </c>
      <c r="Q6" s="34">
        <f>IF(SUM(D6:M6)=0,"",SUM(H4:H7))</f>
        <v>6</v>
      </c>
      <c r="R6" s="195">
        <v>3</v>
      </c>
      <c r="S6" s="196"/>
      <c r="T6" s="35">
        <f>+U10+U13+T15</f>
        <v>0</v>
      </c>
      <c r="U6" s="35">
        <f>+T10+T13+U15</f>
        <v>0</v>
      </c>
      <c r="V6" s="36">
        <f>+T6-U6</f>
        <v>0</v>
      </c>
      <c r="AS6" s="2"/>
    </row>
    <row r="7" spans="1:45" ht="15.75" thickBot="1">
      <c r="A7" s="37"/>
      <c r="B7" s="84"/>
      <c r="C7" s="83"/>
      <c r="D7" s="38">
        <f>Q12</f>
      </c>
      <c r="E7" s="39">
        <f>P12</f>
      </c>
      <c r="F7" s="38">
        <f>Q11</f>
      </c>
      <c r="G7" s="39">
        <f>P11</f>
      </c>
      <c r="H7" s="38">
        <f>Q15</f>
      </c>
      <c r="I7" s="39">
        <f>P15</f>
      </c>
      <c r="J7" s="40"/>
      <c r="K7" s="41"/>
      <c r="L7" s="38"/>
      <c r="M7" s="39"/>
      <c r="N7" s="31">
        <f>IF(SUM(D7:M7)=0,"",COUNTIF(K4:K7,"3"))</f>
      </c>
      <c r="O7" s="32">
        <f>IF(SUM(E7:N7)=0,"",COUNTIF(J4:J7,"3"))</f>
      </c>
      <c r="P7" s="33">
        <f>IF(SUM(D7:M8)=0,"",SUM(K4:K7))</f>
      </c>
      <c r="Q7" s="34">
        <f>IF(SUM(D7:M7)=0,"",SUM(J4:J7))</f>
      </c>
      <c r="R7" s="195"/>
      <c r="S7" s="196"/>
      <c r="T7" s="35">
        <f>+U11+U12+U15</f>
        <v>0</v>
      </c>
      <c r="U7" s="35">
        <f>+T11+T12+T15</f>
        <v>0</v>
      </c>
      <c r="V7" s="36">
        <f>+T7-U7</f>
        <v>0</v>
      </c>
      <c r="AS7" s="2"/>
    </row>
    <row r="8" spans="1:45" ht="15" thickTop="1">
      <c r="A8" s="42"/>
      <c r="B8" s="43" t="s">
        <v>27</v>
      </c>
      <c r="C8" s="85" t="s">
        <v>27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5"/>
      <c r="S8" s="46"/>
      <c r="T8" s="47"/>
      <c r="U8" s="48" t="s">
        <v>28</v>
      </c>
      <c r="V8" s="49">
        <f>SUM(V4:V7)</f>
        <v>0</v>
      </c>
      <c r="W8" s="48" t="str">
        <f>IF(V8=0,"OK","Virhe")</f>
        <v>OK</v>
      </c>
      <c r="X8" s="50"/>
      <c r="AS8" s="2"/>
    </row>
    <row r="9" spans="1:45" ht="15" thickBot="1">
      <c r="A9" s="51"/>
      <c r="B9" s="86" t="s">
        <v>29</v>
      </c>
      <c r="C9" s="87"/>
      <c r="D9" s="77"/>
      <c r="E9" s="78"/>
      <c r="F9" s="197" t="s">
        <v>30</v>
      </c>
      <c r="G9" s="198"/>
      <c r="H9" s="199" t="s">
        <v>31</v>
      </c>
      <c r="I9" s="198"/>
      <c r="J9" s="199" t="s">
        <v>32</v>
      </c>
      <c r="K9" s="198"/>
      <c r="L9" s="199" t="s">
        <v>33</v>
      </c>
      <c r="M9" s="198"/>
      <c r="N9" s="199" t="s">
        <v>34</v>
      </c>
      <c r="O9" s="198"/>
      <c r="P9" s="200" t="s">
        <v>35</v>
      </c>
      <c r="Q9" s="201"/>
      <c r="S9" s="53"/>
      <c r="T9" s="54" t="s">
        <v>22</v>
      </c>
      <c r="U9" s="55"/>
      <c r="V9" s="25" t="s">
        <v>23</v>
      </c>
      <c r="AS9" s="2"/>
    </row>
    <row r="10" spans="1:45" ht="15">
      <c r="A10" s="56" t="s">
        <v>36</v>
      </c>
      <c r="B10" s="88" t="str">
        <f>IF(B4&gt;"",B4,"")</f>
        <v>Hanna Nyberg</v>
      </c>
      <c r="C10" s="88" t="str">
        <f>IF(B6&gt;"",B6,"")</f>
        <v>Sanna Pelli</v>
      </c>
      <c r="D10" s="79"/>
      <c r="E10" s="57"/>
      <c r="F10" s="193">
        <v>3</v>
      </c>
      <c r="G10" s="194"/>
      <c r="H10" s="190">
        <v>3</v>
      </c>
      <c r="I10" s="191"/>
      <c r="J10" s="190">
        <v>6</v>
      </c>
      <c r="K10" s="191"/>
      <c r="L10" s="190"/>
      <c r="M10" s="191"/>
      <c r="N10" s="192"/>
      <c r="O10" s="191"/>
      <c r="P10" s="58">
        <f aca="true" t="shared" si="0" ref="P10:P15">IF(COUNT(F10:N10)=0,"",COUNTIF(F10:N10,"&gt;=0"))</f>
        <v>3</v>
      </c>
      <c r="Q10" s="59">
        <f aca="true" t="shared" si="1" ref="Q10:Q15">IF(COUNT(F10:N10)=0,"",(IF(LEFT(F10,1)="-",1,0)+IF(LEFT(H10,1)="-",1,0)+IF(LEFT(J10,1)="-",1,0)+IF(LEFT(L10,1)="-",1,0)+IF(LEFT(N10,1)="-",1,0)))</f>
        <v>0</v>
      </c>
      <c r="R10" s="164">
        <v>0.46875</v>
      </c>
      <c r="S10" s="60"/>
      <c r="T10" s="61">
        <f aca="true" t="shared" si="2" ref="T10:U15">+Y10+AA10+AC10+AE10+AG10</f>
        <v>0</v>
      </c>
      <c r="U10" s="62">
        <f t="shared" si="2"/>
        <v>0</v>
      </c>
      <c r="V10" s="63">
        <f aca="true" t="shared" si="3" ref="V10:V15">+T10-U10</f>
        <v>0</v>
      </c>
      <c r="Y10" s="64"/>
      <c r="Z10" s="65"/>
      <c r="AA10" s="64"/>
      <c r="AB10" s="65"/>
      <c r="AC10" s="64"/>
      <c r="AD10" s="65"/>
      <c r="AE10" s="64"/>
      <c r="AF10" s="65"/>
      <c r="AG10" s="64"/>
      <c r="AH10" s="65"/>
      <c r="AS10" s="17"/>
    </row>
    <row r="11" spans="1:45" ht="15">
      <c r="A11" s="56" t="s">
        <v>37</v>
      </c>
      <c r="B11" s="88"/>
      <c r="C11" s="88">
        <f>IF(B7&gt;"",B7,"")</f>
      </c>
      <c r="D11" s="80"/>
      <c r="E11" s="57"/>
      <c r="F11" s="183"/>
      <c r="G11" s="184"/>
      <c r="H11" s="183"/>
      <c r="I11" s="184"/>
      <c r="J11" s="183"/>
      <c r="K11" s="184"/>
      <c r="L11" s="183"/>
      <c r="M11" s="184"/>
      <c r="N11" s="183"/>
      <c r="O11" s="184"/>
      <c r="P11" s="58">
        <f t="shared" si="0"/>
      </c>
      <c r="Q11" s="59">
        <f t="shared" si="1"/>
      </c>
      <c r="S11" s="67"/>
      <c r="T11" s="61">
        <f t="shared" si="2"/>
        <v>0</v>
      </c>
      <c r="U11" s="62">
        <f t="shared" si="2"/>
        <v>0</v>
      </c>
      <c r="V11" s="63">
        <f t="shared" si="3"/>
        <v>0</v>
      </c>
      <c r="Y11" s="68"/>
      <c r="Z11" s="69"/>
      <c r="AA11" s="68"/>
      <c r="AB11" s="69"/>
      <c r="AC11" s="68"/>
      <c r="AD11" s="69"/>
      <c r="AE11" s="68"/>
      <c r="AF11" s="69"/>
      <c r="AG11" s="68"/>
      <c r="AH11" s="69"/>
      <c r="AS11" s="17"/>
    </row>
    <row r="12" spans="1:45" ht="15.75" thickBot="1">
      <c r="A12" s="56" t="s">
        <v>38</v>
      </c>
      <c r="B12" s="89"/>
      <c r="C12" s="89">
        <f>IF(B7&gt;"",B7,"")</f>
      </c>
      <c r="D12" s="77"/>
      <c r="E12" s="52"/>
      <c r="F12" s="188"/>
      <c r="G12" s="189"/>
      <c r="H12" s="188"/>
      <c r="I12" s="189"/>
      <c r="J12" s="188"/>
      <c r="K12" s="189"/>
      <c r="L12" s="188"/>
      <c r="M12" s="189"/>
      <c r="N12" s="188"/>
      <c r="O12" s="189"/>
      <c r="P12" s="58">
        <f t="shared" si="0"/>
      </c>
      <c r="Q12" s="59">
        <f t="shared" si="1"/>
      </c>
      <c r="R12" s="66"/>
      <c r="S12" s="67"/>
      <c r="T12" s="61">
        <f t="shared" si="2"/>
        <v>0</v>
      </c>
      <c r="U12" s="62">
        <f t="shared" si="2"/>
        <v>0</v>
      </c>
      <c r="V12" s="63">
        <f t="shared" si="3"/>
        <v>0</v>
      </c>
      <c r="Y12" s="68"/>
      <c r="Z12" s="69"/>
      <c r="AA12" s="68"/>
      <c r="AB12" s="69"/>
      <c r="AC12" s="68"/>
      <c r="AD12" s="69"/>
      <c r="AE12" s="68"/>
      <c r="AF12" s="69"/>
      <c r="AG12" s="68"/>
      <c r="AH12" s="69"/>
      <c r="AS12" s="17"/>
    </row>
    <row r="13" spans="1:34" ht="15">
      <c r="A13" s="56" t="s">
        <v>40</v>
      </c>
      <c r="B13" s="88" t="str">
        <f>IF(B5&gt;"",B5,"")</f>
        <v>Henrika Punnonen</v>
      </c>
      <c r="C13" s="88" t="str">
        <f>IF(B6&gt;"",B6,"")</f>
        <v>Sanna Pelli</v>
      </c>
      <c r="D13" s="79"/>
      <c r="E13" s="57"/>
      <c r="F13" s="190">
        <v>10</v>
      </c>
      <c r="G13" s="191"/>
      <c r="H13" s="190">
        <v>3</v>
      </c>
      <c r="I13" s="191"/>
      <c r="J13" s="190">
        <v>3</v>
      </c>
      <c r="K13" s="191"/>
      <c r="L13" s="190"/>
      <c r="M13" s="191"/>
      <c r="N13" s="190"/>
      <c r="O13" s="191"/>
      <c r="P13" s="58">
        <f t="shared" si="0"/>
        <v>3</v>
      </c>
      <c r="Q13" s="59">
        <f t="shared" si="1"/>
        <v>0</v>
      </c>
      <c r="R13" s="164">
        <v>0.4895833333333333</v>
      </c>
      <c r="S13" s="67"/>
      <c r="T13" s="61">
        <f t="shared" si="2"/>
        <v>0</v>
      </c>
      <c r="U13" s="62">
        <f t="shared" si="2"/>
        <v>0</v>
      </c>
      <c r="V13" s="63">
        <f t="shared" si="3"/>
        <v>0</v>
      </c>
      <c r="Y13" s="68"/>
      <c r="Z13" s="69"/>
      <c r="AA13" s="68"/>
      <c r="AB13" s="69"/>
      <c r="AC13" s="68"/>
      <c r="AD13" s="69"/>
      <c r="AE13" s="68"/>
      <c r="AF13" s="69"/>
      <c r="AG13" s="68"/>
      <c r="AH13" s="69"/>
    </row>
    <row r="14" spans="1:34" ht="15">
      <c r="A14" s="56" t="s">
        <v>41</v>
      </c>
      <c r="B14" s="88" t="str">
        <f>IF(B4&gt;"",B4,"")</f>
        <v>Hanna Nyberg</v>
      </c>
      <c r="C14" s="88" t="str">
        <f>IF(B5&gt;"",B5,"")</f>
        <v>Henrika Punnonen</v>
      </c>
      <c r="D14" s="80"/>
      <c r="E14" s="57"/>
      <c r="F14" s="183">
        <v>4</v>
      </c>
      <c r="G14" s="184"/>
      <c r="H14" s="183">
        <v>9</v>
      </c>
      <c r="I14" s="184"/>
      <c r="J14" s="187">
        <v>8</v>
      </c>
      <c r="K14" s="184"/>
      <c r="L14" s="183"/>
      <c r="M14" s="184"/>
      <c r="N14" s="183"/>
      <c r="O14" s="184"/>
      <c r="P14" s="58">
        <f t="shared" si="0"/>
        <v>3</v>
      </c>
      <c r="Q14" s="59">
        <f t="shared" si="1"/>
        <v>0</v>
      </c>
      <c r="R14" s="164">
        <v>0.5104166666666666</v>
      </c>
      <c r="S14" s="67"/>
      <c r="T14" s="61">
        <f t="shared" si="2"/>
        <v>0</v>
      </c>
      <c r="U14" s="62">
        <f t="shared" si="2"/>
        <v>0</v>
      </c>
      <c r="V14" s="63">
        <f t="shared" si="3"/>
        <v>0</v>
      </c>
      <c r="Y14" s="68"/>
      <c r="Z14" s="69"/>
      <c r="AA14" s="68"/>
      <c r="AB14" s="69"/>
      <c r="AC14" s="68"/>
      <c r="AD14" s="69"/>
      <c r="AE14" s="68"/>
      <c r="AF14" s="69"/>
      <c r="AG14" s="68"/>
      <c r="AH14" s="69"/>
    </row>
    <row r="15" spans="1:34" ht="15.75" thickBot="1">
      <c r="A15" s="70" t="s">
        <v>42</v>
      </c>
      <c r="B15" s="90"/>
      <c r="C15" s="90">
        <f>IF(B7&gt;"",B7,"")</f>
      </c>
      <c r="D15" s="81"/>
      <c r="E15" s="71"/>
      <c r="F15" s="185"/>
      <c r="G15" s="186"/>
      <c r="H15" s="185"/>
      <c r="I15" s="186"/>
      <c r="J15" s="185"/>
      <c r="K15" s="186"/>
      <c r="L15" s="185"/>
      <c r="M15" s="186"/>
      <c r="N15" s="185"/>
      <c r="O15" s="186"/>
      <c r="P15" s="72">
        <f t="shared" si="0"/>
      </c>
      <c r="Q15" s="73">
        <f t="shared" si="1"/>
      </c>
      <c r="R15" s="74"/>
      <c r="S15" s="16"/>
      <c r="T15" s="61">
        <f t="shared" si="2"/>
        <v>0</v>
      </c>
      <c r="U15" s="62">
        <f t="shared" si="2"/>
        <v>0</v>
      </c>
      <c r="V15" s="63">
        <f t="shared" si="3"/>
        <v>0</v>
      </c>
      <c r="Y15" s="75"/>
      <c r="Z15" s="76"/>
      <c r="AA15" s="75"/>
      <c r="AB15" s="76"/>
      <c r="AC15" s="75"/>
      <c r="AD15" s="76"/>
      <c r="AE15" s="75"/>
      <c r="AF15" s="76"/>
      <c r="AG15" s="75"/>
      <c r="AH15" s="76"/>
    </row>
    <row r="16" spans="2:3" ht="15.75" thickBot="1" thickTop="1">
      <c r="B16" s="91"/>
      <c r="C16" s="91"/>
    </row>
    <row r="17" spans="1:19" ht="15.75" thickTop="1">
      <c r="A17" s="3"/>
      <c r="B17" s="4" t="s">
        <v>57</v>
      </c>
      <c r="C17" s="5"/>
      <c r="D17" s="5"/>
      <c r="E17" s="5"/>
      <c r="F17" s="6"/>
      <c r="G17" s="5"/>
      <c r="H17" s="7" t="s">
        <v>4</v>
      </c>
      <c r="I17" s="8"/>
      <c r="J17" s="208" t="s">
        <v>329</v>
      </c>
      <c r="K17" s="209"/>
      <c r="L17" s="209"/>
      <c r="M17" s="210"/>
      <c r="N17" s="9" t="s">
        <v>5</v>
      </c>
      <c r="O17" s="10"/>
      <c r="P17" s="211" t="s">
        <v>58</v>
      </c>
      <c r="Q17" s="212"/>
      <c r="R17" s="212"/>
      <c r="S17" s="213"/>
    </row>
    <row r="18" spans="1:19" ht="15.75" thickBot="1">
      <c r="A18" s="11"/>
      <c r="B18" s="12" t="s">
        <v>55</v>
      </c>
      <c r="C18" s="13" t="s">
        <v>6</v>
      </c>
      <c r="D18" s="214">
        <v>7</v>
      </c>
      <c r="E18" s="215"/>
      <c r="F18" s="216"/>
      <c r="G18" s="217" t="s">
        <v>7</v>
      </c>
      <c r="H18" s="218"/>
      <c r="I18" s="218"/>
      <c r="J18" s="219">
        <v>39536</v>
      </c>
      <c r="K18" s="219"/>
      <c r="L18" s="219"/>
      <c r="M18" s="220"/>
      <c r="N18" s="14" t="s">
        <v>8</v>
      </c>
      <c r="O18" s="15"/>
      <c r="P18" s="221">
        <v>0.46875</v>
      </c>
      <c r="Q18" s="222"/>
      <c r="R18" s="222"/>
      <c r="S18" s="223"/>
    </row>
    <row r="19" spans="1:22" ht="15" thickTop="1">
      <c r="A19" s="18"/>
      <c r="B19" s="96" t="s">
        <v>13</v>
      </c>
      <c r="C19" s="97" t="s">
        <v>0</v>
      </c>
      <c r="D19" s="202" t="s">
        <v>14</v>
      </c>
      <c r="E19" s="203"/>
      <c r="F19" s="202" t="s">
        <v>15</v>
      </c>
      <c r="G19" s="203"/>
      <c r="H19" s="202" t="s">
        <v>16</v>
      </c>
      <c r="I19" s="203"/>
      <c r="J19" s="202" t="s">
        <v>17</v>
      </c>
      <c r="K19" s="203"/>
      <c r="L19" s="202"/>
      <c r="M19" s="203"/>
      <c r="N19" s="21" t="s">
        <v>18</v>
      </c>
      <c r="O19" s="22" t="s">
        <v>19</v>
      </c>
      <c r="P19" s="23" t="s">
        <v>20</v>
      </c>
      <c r="Q19" s="24"/>
      <c r="R19" s="204" t="s">
        <v>21</v>
      </c>
      <c r="S19" s="205"/>
      <c r="T19" s="206" t="s">
        <v>22</v>
      </c>
      <c r="U19" s="207"/>
      <c r="V19" s="25" t="s">
        <v>23</v>
      </c>
    </row>
    <row r="20" spans="1:22" ht="15">
      <c r="A20" s="26">
        <v>3</v>
      </c>
      <c r="B20" s="82" t="s">
        <v>333</v>
      </c>
      <c r="C20" s="83" t="s">
        <v>26</v>
      </c>
      <c r="D20" s="27"/>
      <c r="E20" s="28"/>
      <c r="F20" s="29">
        <f>+P30</f>
        <v>0</v>
      </c>
      <c r="G20" s="30">
        <f>+Q30</f>
        <v>3</v>
      </c>
      <c r="H20" s="29">
        <f>P26</f>
        <v>3</v>
      </c>
      <c r="I20" s="30">
        <f>Q26</f>
        <v>2</v>
      </c>
      <c r="J20" s="29">
        <f>P28</f>
      </c>
      <c r="K20" s="30">
        <f>Q28</f>
      </c>
      <c r="L20" s="29"/>
      <c r="M20" s="30"/>
      <c r="N20" s="31">
        <f>IF(SUM(D20:M20)=0,"",COUNTIF(E20:E23,"3"))</f>
        <v>1</v>
      </c>
      <c r="O20" s="32">
        <f>IF(SUM(E20:N20)=0,"",COUNTIF(D20:D23,"3"))</f>
        <v>1</v>
      </c>
      <c r="P20" s="33">
        <f>IF(SUM(D20:M20)=0,"",SUM(E20:E23))</f>
        <v>3</v>
      </c>
      <c r="Q20" s="34">
        <f>IF(SUM(D20:M20)=0,"",SUM(D20:D23))</f>
        <v>5</v>
      </c>
      <c r="R20" s="195">
        <v>2</v>
      </c>
      <c r="S20" s="196"/>
      <c r="T20" s="35">
        <f>+T26+T28+T30</f>
        <v>0</v>
      </c>
      <c r="U20" s="35">
        <f>+U26+U28+U30</f>
        <v>0</v>
      </c>
      <c r="V20" s="36">
        <f>+T20-U20</f>
        <v>0</v>
      </c>
    </row>
    <row r="21" spans="1:22" ht="15">
      <c r="A21" s="37">
        <v>7</v>
      </c>
      <c r="B21" s="82" t="s">
        <v>334</v>
      </c>
      <c r="C21" s="83" t="s">
        <v>11</v>
      </c>
      <c r="D21" s="38">
        <f>+Q30</f>
        <v>3</v>
      </c>
      <c r="E21" s="39">
        <f>+P30</f>
        <v>0</v>
      </c>
      <c r="F21" s="40"/>
      <c r="G21" s="41"/>
      <c r="H21" s="38">
        <f>P29</f>
        <v>3</v>
      </c>
      <c r="I21" s="39">
        <f>Q29</f>
        <v>0</v>
      </c>
      <c r="J21" s="38">
        <f>P27</f>
      </c>
      <c r="K21" s="39">
        <f>Q27</f>
      </c>
      <c r="L21" s="38"/>
      <c r="M21" s="39"/>
      <c r="N21" s="31">
        <f>IF(SUM(D21:M21)=0,"",COUNTIF(G20:G23,"3"))</f>
        <v>2</v>
      </c>
      <c r="O21" s="32">
        <f>IF(SUM(E21:N21)=0,"",COUNTIF(F20:F23,"3"))</f>
        <v>0</v>
      </c>
      <c r="P21" s="33">
        <f>IF(SUM(D21:M21)=0,"",SUM(G20:G23))</f>
        <v>6</v>
      </c>
      <c r="Q21" s="34">
        <f>IF(SUM(D21:M21)=0,"",SUM(F20:F23))</f>
        <v>0</v>
      </c>
      <c r="R21" s="195">
        <v>1</v>
      </c>
      <c r="S21" s="196"/>
      <c r="T21" s="35">
        <f>+T27+T29+U30</f>
        <v>0</v>
      </c>
      <c r="U21" s="35">
        <f>+U27+U29+T30</f>
        <v>0</v>
      </c>
      <c r="V21" s="36">
        <f>+T21-U21</f>
        <v>0</v>
      </c>
    </row>
    <row r="22" spans="1:22" ht="15">
      <c r="A22" s="37" t="s">
        <v>59</v>
      </c>
      <c r="B22" s="82" t="s">
        <v>335</v>
      </c>
      <c r="C22" s="83" t="s">
        <v>3</v>
      </c>
      <c r="D22" s="38">
        <f>+Q26</f>
        <v>2</v>
      </c>
      <c r="E22" s="39">
        <f>+P26</f>
        <v>3</v>
      </c>
      <c r="F22" s="38">
        <f>Q29</f>
        <v>0</v>
      </c>
      <c r="G22" s="39">
        <f>P29</f>
        <v>3</v>
      </c>
      <c r="H22" s="40"/>
      <c r="I22" s="41"/>
      <c r="J22" s="38">
        <f>P31</f>
      </c>
      <c r="K22" s="39">
        <f>Q31</f>
      </c>
      <c r="L22" s="38"/>
      <c r="M22" s="39"/>
      <c r="N22" s="31">
        <f>IF(SUM(D22:M22)=0,"",COUNTIF(I20:I23,"3"))</f>
        <v>0</v>
      </c>
      <c r="O22" s="32">
        <f>IF(SUM(E22:N22)=0,"",COUNTIF(H20:H23,"3"))</f>
        <v>2</v>
      </c>
      <c r="P22" s="33">
        <f>IF(SUM(D22:M22)=0,"",SUM(I20:I23))</f>
        <v>2</v>
      </c>
      <c r="Q22" s="34">
        <f>IF(SUM(D22:M22)=0,"",SUM(H20:H23))</f>
        <v>6</v>
      </c>
      <c r="R22" s="195">
        <v>3</v>
      </c>
      <c r="S22" s="196"/>
      <c r="T22" s="35">
        <f>+U26+U29+T31</f>
        <v>0</v>
      </c>
      <c r="U22" s="35">
        <f>+T26+T29+U31</f>
        <v>0</v>
      </c>
      <c r="V22" s="36">
        <f>+T22-U22</f>
        <v>0</v>
      </c>
    </row>
    <row r="23" spans="1:22" ht="15.75" thickBot="1">
      <c r="A23" s="37"/>
      <c r="B23" s="84"/>
      <c r="C23" s="83"/>
      <c r="D23" s="38">
        <f>Q28</f>
      </c>
      <c r="E23" s="39">
        <f>P28</f>
      </c>
      <c r="F23" s="38">
        <f>Q27</f>
      </c>
      <c r="G23" s="39">
        <f>P27</f>
      </c>
      <c r="H23" s="38">
        <f>Q31</f>
      </c>
      <c r="I23" s="39">
        <f>P31</f>
      </c>
      <c r="J23" s="40"/>
      <c r="K23" s="41"/>
      <c r="L23" s="38"/>
      <c r="M23" s="39"/>
      <c r="N23" s="31">
        <f>IF(SUM(D23:M23)=0,"",COUNTIF(K20:K23,"3"))</f>
      </c>
      <c r="O23" s="32">
        <f>IF(SUM(E23:N23)=0,"",COUNTIF(J20:J23,"3"))</f>
      </c>
      <c r="P23" s="33">
        <f>IF(SUM(D23:M24)=0,"",SUM(K20:K23))</f>
      </c>
      <c r="Q23" s="34">
        <f>IF(SUM(D23:M23)=0,"",SUM(J20:J23))</f>
      </c>
      <c r="R23" s="195"/>
      <c r="S23" s="196"/>
      <c r="T23" s="35">
        <f>+U27+U28+U31</f>
        <v>0</v>
      </c>
      <c r="U23" s="35">
        <f>+T27+T28+T31</f>
        <v>0</v>
      </c>
      <c r="V23" s="36">
        <f>+T23-U23</f>
        <v>0</v>
      </c>
    </row>
    <row r="24" spans="1:24" ht="15" thickTop="1">
      <c r="A24" s="42"/>
      <c r="B24" s="43" t="s">
        <v>27</v>
      </c>
      <c r="C24" s="85" t="s">
        <v>27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5"/>
      <c r="S24" s="46"/>
      <c r="T24" s="47"/>
      <c r="U24" s="48" t="s">
        <v>28</v>
      </c>
      <c r="V24" s="49">
        <f>SUM(V20:V23)</f>
        <v>0</v>
      </c>
      <c r="W24" s="48" t="str">
        <f>IF(V24=0,"OK","Virhe")</f>
        <v>OK</v>
      </c>
      <c r="X24" s="50"/>
    </row>
    <row r="25" spans="1:22" ht="15" thickBot="1">
      <c r="A25" s="51"/>
      <c r="B25" s="86" t="s">
        <v>29</v>
      </c>
      <c r="C25" s="87"/>
      <c r="D25" s="77"/>
      <c r="E25" s="78"/>
      <c r="F25" s="197" t="s">
        <v>30</v>
      </c>
      <c r="G25" s="198"/>
      <c r="H25" s="199" t="s">
        <v>31</v>
      </c>
      <c r="I25" s="198"/>
      <c r="J25" s="199" t="s">
        <v>32</v>
      </c>
      <c r="K25" s="198"/>
      <c r="L25" s="199" t="s">
        <v>33</v>
      </c>
      <c r="M25" s="198"/>
      <c r="N25" s="199" t="s">
        <v>34</v>
      </c>
      <c r="O25" s="198"/>
      <c r="P25" s="200" t="s">
        <v>35</v>
      </c>
      <c r="Q25" s="201"/>
      <c r="S25" s="53"/>
      <c r="T25" s="54" t="s">
        <v>22</v>
      </c>
      <c r="U25" s="55"/>
      <c r="V25" s="25" t="s">
        <v>23</v>
      </c>
    </row>
    <row r="26" spans="1:34" ht="15">
      <c r="A26" s="56" t="s">
        <v>36</v>
      </c>
      <c r="B26" s="88" t="str">
        <f>IF(B20&gt;"",B20,"")</f>
        <v>Pinja Eriksson</v>
      </c>
      <c r="C26" s="88" t="str">
        <f>IF(B22&gt;"",B22,"")</f>
        <v>Nora Nordling</v>
      </c>
      <c r="D26" s="79"/>
      <c r="E26" s="57"/>
      <c r="F26" s="193">
        <v>8</v>
      </c>
      <c r="G26" s="194"/>
      <c r="H26" s="190">
        <v>-8</v>
      </c>
      <c r="I26" s="191"/>
      <c r="J26" s="190">
        <v>-6</v>
      </c>
      <c r="K26" s="191"/>
      <c r="L26" s="190">
        <v>9</v>
      </c>
      <c r="M26" s="191"/>
      <c r="N26" s="192">
        <v>10</v>
      </c>
      <c r="O26" s="191"/>
      <c r="P26" s="58">
        <f aca="true" t="shared" si="4" ref="P26:P31">IF(COUNT(F26:N26)=0,"",COUNTIF(F26:N26,"&gt;=0"))</f>
        <v>3</v>
      </c>
      <c r="Q26" s="59">
        <f aca="true" t="shared" si="5" ref="Q26:Q31">IF(COUNT(F26:N26)=0,"",(IF(LEFT(F26,1)="-",1,0)+IF(LEFT(H26,1)="-",1,0)+IF(LEFT(J26,1)="-",1,0)+IF(LEFT(L26,1)="-",1,0)+IF(LEFT(N26,1)="-",1,0)))</f>
        <v>2</v>
      </c>
      <c r="R26" s="164">
        <v>0.46875</v>
      </c>
      <c r="S26" s="60"/>
      <c r="T26" s="61">
        <f aca="true" t="shared" si="6" ref="T26:U31">+Y26+AA26+AC26+AE26+AG26</f>
        <v>0</v>
      </c>
      <c r="U26" s="62">
        <f t="shared" si="6"/>
        <v>0</v>
      </c>
      <c r="V26" s="63">
        <f aca="true" t="shared" si="7" ref="V26:V31">+T26-U26</f>
        <v>0</v>
      </c>
      <c r="Y26" s="64"/>
      <c r="Z26" s="65"/>
      <c r="AA26" s="64"/>
      <c r="AB26" s="65"/>
      <c r="AC26" s="64"/>
      <c r="AD26" s="65"/>
      <c r="AE26" s="64"/>
      <c r="AF26" s="65"/>
      <c r="AG26" s="64"/>
      <c r="AH26" s="65"/>
    </row>
    <row r="27" spans="1:34" ht="15">
      <c r="A27" s="56" t="s">
        <v>37</v>
      </c>
      <c r="B27" s="88"/>
      <c r="C27" s="88">
        <f>IF(B23&gt;"",B23,"")</f>
      </c>
      <c r="D27" s="80"/>
      <c r="E27" s="57"/>
      <c r="F27" s="183"/>
      <c r="G27" s="184"/>
      <c r="H27" s="183"/>
      <c r="I27" s="184"/>
      <c r="J27" s="183"/>
      <c r="K27" s="184"/>
      <c r="L27" s="183"/>
      <c r="M27" s="184"/>
      <c r="N27" s="183"/>
      <c r="O27" s="184"/>
      <c r="P27" s="58">
        <f t="shared" si="4"/>
      </c>
      <c r="Q27" s="59">
        <f t="shared" si="5"/>
      </c>
      <c r="S27" s="67"/>
      <c r="T27" s="61">
        <f t="shared" si="6"/>
        <v>0</v>
      </c>
      <c r="U27" s="62">
        <f t="shared" si="6"/>
        <v>0</v>
      </c>
      <c r="V27" s="63">
        <f t="shared" si="7"/>
        <v>0</v>
      </c>
      <c r="Y27" s="68"/>
      <c r="Z27" s="69"/>
      <c r="AA27" s="68"/>
      <c r="AB27" s="69"/>
      <c r="AC27" s="68"/>
      <c r="AD27" s="69"/>
      <c r="AE27" s="68"/>
      <c r="AF27" s="69"/>
      <c r="AG27" s="68"/>
      <c r="AH27" s="69"/>
    </row>
    <row r="28" spans="1:34" ht="15.75" thickBot="1">
      <c r="A28" s="56" t="s">
        <v>38</v>
      </c>
      <c r="B28" s="89"/>
      <c r="C28" s="89">
        <f>IF(B23&gt;"",B23,"")</f>
      </c>
      <c r="D28" s="77"/>
      <c r="E28" s="52"/>
      <c r="F28" s="188"/>
      <c r="G28" s="189"/>
      <c r="H28" s="188"/>
      <c r="I28" s="189"/>
      <c r="J28" s="188"/>
      <c r="K28" s="189"/>
      <c r="L28" s="188"/>
      <c r="M28" s="189"/>
      <c r="N28" s="188"/>
      <c r="O28" s="189"/>
      <c r="P28" s="58">
        <f t="shared" si="4"/>
      </c>
      <c r="Q28" s="59">
        <f t="shared" si="5"/>
      </c>
      <c r="S28" s="67"/>
      <c r="T28" s="61">
        <f t="shared" si="6"/>
        <v>0</v>
      </c>
      <c r="U28" s="62">
        <f t="shared" si="6"/>
        <v>0</v>
      </c>
      <c r="V28" s="63">
        <f t="shared" si="7"/>
        <v>0</v>
      </c>
      <c r="Y28" s="68"/>
      <c r="Z28" s="69"/>
      <c r="AA28" s="68"/>
      <c r="AB28" s="69"/>
      <c r="AC28" s="68"/>
      <c r="AD28" s="69"/>
      <c r="AE28" s="68"/>
      <c r="AF28" s="69"/>
      <c r="AG28" s="68"/>
      <c r="AH28" s="69"/>
    </row>
    <row r="29" spans="1:34" ht="15">
      <c r="A29" s="56" t="s">
        <v>40</v>
      </c>
      <c r="B29" s="88" t="str">
        <f>IF(B21&gt;"",B21,"")</f>
        <v>Milla Valasti</v>
      </c>
      <c r="C29" s="88" t="str">
        <f>IF(B22&gt;"",B22,"")</f>
        <v>Nora Nordling</v>
      </c>
      <c r="D29" s="79"/>
      <c r="E29" s="57"/>
      <c r="F29" s="190">
        <v>4</v>
      </c>
      <c r="G29" s="191"/>
      <c r="H29" s="190">
        <v>4</v>
      </c>
      <c r="I29" s="191"/>
      <c r="J29" s="190">
        <v>9</v>
      </c>
      <c r="K29" s="191"/>
      <c r="L29" s="190"/>
      <c r="M29" s="191"/>
      <c r="N29" s="190"/>
      <c r="O29" s="191"/>
      <c r="P29" s="58">
        <f t="shared" si="4"/>
        <v>3</v>
      </c>
      <c r="Q29" s="59">
        <f t="shared" si="5"/>
        <v>0</v>
      </c>
      <c r="R29" s="164">
        <v>0.4895833333333333</v>
      </c>
      <c r="S29" s="67"/>
      <c r="T29" s="61">
        <f t="shared" si="6"/>
        <v>0</v>
      </c>
      <c r="U29" s="62">
        <f t="shared" si="6"/>
        <v>0</v>
      </c>
      <c r="V29" s="63">
        <f t="shared" si="7"/>
        <v>0</v>
      </c>
      <c r="Y29" s="68"/>
      <c r="Z29" s="69"/>
      <c r="AA29" s="68"/>
      <c r="AB29" s="69"/>
      <c r="AC29" s="68"/>
      <c r="AD29" s="69"/>
      <c r="AE29" s="68"/>
      <c r="AF29" s="69"/>
      <c r="AG29" s="68"/>
      <c r="AH29" s="69"/>
    </row>
    <row r="30" spans="1:34" ht="15">
      <c r="A30" s="56" t="s">
        <v>41</v>
      </c>
      <c r="B30" s="88" t="str">
        <f>IF(B20&gt;"",B20,"")</f>
        <v>Pinja Eriksson</v>
      </c>
      <c r="C30" s="88" t="str">
        <f>IF(B21&gt;"",B21,"")</f>
        <v>Milla Valasti</v>
      </c>
      <c r="D30" s="80"/>
      <c r="E30" s="57"/>
      <c r="F30" s="183">
        <v>-2</v>
      </c>
      <c r="G30" s="184"/>
      <c r="H30" s="183">
        <v>-8</v>
      </c>
      <c r="I30" s="184"/>
      <c r="J30" s="187">
        <v>-4</v>
      </c>
      <c r="K30" s="184"/>
      <c r="L30" s="183"/>
      <c r="M30" s="184"/>
      <c r="N30" s="183"/>
      <c r="O30" s="184"/>
      <c r="P30" s="58">
        <f t="shared" si="4"/>
        <v>0</v>
      </c>
      <c r="Q30" s="59">
        <f t="shared" si="5"/>
        <v>3</v>
      </c>
      <c r="R30" s="164">
        <v>0.5104166666666666</v>
      </c>
      <c r="S30" s="67"/>
      <c r="T30" s="61">
        <f t="shared" si="6"/>
        <v>0</v>
      </c>
      <c r="U30" s="62">
        <f t="shared" si="6"/>
        <v>0</v>
      </c>
      <c r="V30" s="63">
        <f t="shared" si="7"/>
        <v>0</v>
      </c>
      <c r="Y30" s="68"/>
      <c r="Z30" s="69"/>
      <c r="AA30" s="68"/>
      <c r="AB30" s="69"/>
      <c r="AC30" s="68"/>
      <c r="AD30" s="69"/>
      <c r="AE30" s="68"/>
      <c r="AF30" s="69"/>
      <c r="AG30" s="68"/>
      <c r="AH30" s="69"/>
    </row>
    <row r="31" spans="1:34" ht="15.75" thickBot="1">
      <c r="A31" s="70" t="s">
        <v>42</v>
      </c>
      <c r="B31" s="90"/>
      <c r="C31" s="90">
        <f>IF(B23&gt;"",B23,"")</f>
      </c>
      <c r="D31" s="81"/>
      <c r="E31" s="71"/>
      <c r="F31" s="185"/>
      <c r="G31" s="186"/>
      <c r="H31" s="185"/>
      <c r="I31" s="186"/>
      <c r="J31" s="185"/>
      <c r="K31" s="186"/>
      <c r="L31" s="185"/>
      <c r="M31" s="186"/>
      <c r="N31" s="185"/>
      <c r="O31" s="186"/>
      <c r="P31" s="72">
        <f t="shared" si="4"/>
      </c>
      <c r="Q31" s="73">
        <f t="shared" si="5"/>
      </c>
      <c r="R31" s="74"/>
      <c r="S31" s="16"/>
      <c r="T31" s="61">
        <f t="shared" si="6"/>
        <v>0</v>
      </c>
      <c r="U31" s="62">
        <f t="shared" si="6"/>
        <v>0</v>
      </c>
      <c r="V31" s="63">
        <f t="shared" si="7"/>
        <v>0</v>
      </c>
      <c r="Y31" s="75"/>
      <c r="Z31" s="76"/>
      <c r="AA31" s="75"/>
      <c r="AB31" s="76"/>
      <c r="AC31" s="75"/>
      <c r="AD31" s="76"/>
      <c r="AE31" s="75"/>
      <c r="AF31" s="76"/>
      <c r="AG31" s="75"/>
      <c r="AH31" s="76"/>
    </row>
    <row r="32" spans="2:3" ht="15.75" thickBot="1" thickTop="1">
      <c r="B32" s="91"/>
      <c r="C32" s="91"/>
    </row>
    <row r="33" spans="1:19" ht="15.75" thickTop="1">
      <c r="A33" s="3"/>
      <c r="B33" s="4" t="s">
        <v>57</v>
      </c>
      <c r="C33" s="5"/>
      <c r="D33" s="5"/>
      <c r="E33" s="5"/>
      <c r="F33" s="6"/>
      <c r="G33" s="5"/>
      <c r="H33" s="7" t="s">
        <v>4</v>
      </c>
      <c r="I33" s="8"/>
      <c r="J33" s="208" t="s">
        <v>329</v>
      </c>
      <c r="K33" s="209"/>
      <c r="L33" s="209"/>
      <c r="M33" s="210"/>
      <c r="N33" s="9" t="s">
        <v>5</v>
      </c>
      <c r="O33" s="10"/>
      <c r="P33" s="211" t="s">
        <v>59</v>
      </c>
      <c r="Q33" s="212"/>
      <c r="R33" s="212"/>
      <c r="S33" s="213"/>
    </row>
    <row r="34" spans="1:19" ht="15.75" thickBot="1">
      <c r="A34" s="11"/>
      <c r="B34" s="12" t="s">
        <v>55</v>
      </c>
      <c r="C34" s="13" t="s">
        <v>6</v>
      </c>
      <c r="D34" s="214">
        <v>8.9</v>
      </c>
      <c r="E34" s="215"/>
      <c r="F34" s="216"/>
      <c r="G34" s="217" t="s">
        <v>7</v>
      </c>
      <c r="H34" s="218"/>
      <c r="I34" s="218"/>
      <c r="J34" s="219">
        <v>39536</v>
      </c>
      <c r="K34" s="219"/>
      <c r="L34" s="219"/>
      <c r="M34" s="220"/>
      <c r="N34" s="14" t="s">
        <v>8</v>
      </c>
      <c r="O34" s="15"/>
      <c r="P34" s="221">
        <v>0.46875</v>
      </c>
      <c r="Q34" s="222"/>
      <c r="R34" s="222"/>
      <c r="S34" s="223"/>
    </row>
    <row r="35" spans="1:22" ht="15" thickTop="1">
      <c r="A35" s="18"/>
      <c r="B35" s="96" t="s">
        <v>13</v>
      </c>
      <c r="C35" s="97" t="s">
        <v>0</v>
      </c>
      <c r="D35" s="202" t="s">
        <v>14</v>
      </c>
      <c r="E35" s="203"/>
      <c r="F35" s="202" t="s">
        <v>15</v>
      </c>
      <c r="G35" s="203"/>
      <c r="H35" s="202" t="s">
        <v>16</v>
      </c>
      <c r="I35" s="203"/>
      <c r="J35" s="202" t="s">
        <v>17</v>
      </c>
      <c r="K35" s="203"/>
      <c r="L35" s="202"/>
      <c r="M35" s="203"/>
      <c r="N35" s="21" t="s">
        <v>18</v>
      </c>
      <c r="O35" s="22" t="s">
        <v>19</v>
      </c>
      <c r="P35" s="23" t="s">
        <v>20</v>
      </c>
      <c r="Q35" s="24"/>
      <c r="R35" s="204" t="s">
        <v>21</v>
      </c>
      <c r="S35" s="205"/>
      <c r="T35" s="206" t="s">
        <v>22</v>
      </c>
      <c r="U35" s="207"/>
      <c r="V35" s="25" t="s">
        <v>23</v>
      </c>
    </row>
    <row r="36" spans="1:22" ht="15">
      <c r="A36" s="26">
        <v>4</v>
      </c>
      <c r="B36" s="82" t="s">
        <v>336</v>
      </c>
      <c r="C36" s="83" t="s">
        <v>3</v>
      </c>
      <c r="D36" s="27"/>
      <c r="E36" s="28"/>
      <c r="F36" s="29">
        <f>+P46</f>
        <v>1</v>
      </c>
      <c r="G36" s="30">
        <f>+Q46</f>
        <v>3</v>
      </c>
      <c r="H36" s="29">
        <f>P42</f>
        <v>3</v>
      </c>
      <c r="I36" s="30">
        <f>Q42</f>
        <v>0</v>
      </c>
      <c r="J36" s="29">
        <f>P44</f>
        <v>3</v>
      </c>
      <c r="K36" s="30">
        <f>Q44</f>
        <v>0</v>
      </c>
      <c r="L36" s="29"/>
      <c r="M36" s="30"/>
      <c r="N36" s="31">
        <f>IF(SUM(D36:M36)=0,"",COUNTIF(E36:E39,"3"))</f>
        <v>2</v>
      </c>
      <c r="O36" s="32">
        <f>IF(SUM(E36:N36)=0,"",COUNTIF(D36:D39,"3"))</f>
        <v>1</v>
      </c>
      <c r="P36" s="33">
        <f>IF(SUM(D36:M36)=0,"",SUM(E36:E39))</f>
        <v>7</v>
      </c>
      <c r="Q36" s="34">
        <f>IF(SUM(D36:M36)=0,"",SUM(D36:D39))</f>
        <v>3</v>
      </c>
      <c r="R36" s="195">
        <v>2</v>
      </c>
      <c r="S36" s="196"/>
      <c r="T36" s="35">
        <f>+T42+T44+T46</f>
        <v>0</v>
      </c>
      <c r="U36" s="35">
        <f>+U42+U44+U46</f>
        <v>0</v>
      </c>
      <c r="V36" s="36">
        <f>+T36-U36</f>
        <v>0</v>
      </c>
    </row>
    <row r="37" spans="1:22" ht="15">
      <c r="A37" s="37">
        <v>8</v>
      </c>
      <c r="B37" s="82" t="s">
        <v>337</v>
      </c>
      <c r="C37" s="83" t="s">
        <v>26</v>
      </c>
      <c r="D37" s="38">
        <f>+Q46</f>
        <v>3</v>
      </c>
      <c r="E37" s="39">
        <f>+P46</f>
        <v>1</v>
      </c>
      <c r="F37" s="40"/>
      <c r="G37" s="41"/>
      <c r="H37" s="38">
        <f>P45</f>
        <v>3</v>
      </c>
      <c r="I37" s="39">
        <f>Q45</f>
        <v>1</v>
      </c>
      <c r="J37" s="38">
        <f>P43</f>
        <v>3</v>
      </c>
      <c r="K37" s="39">
        <f>Q43</f>
        <v>0</v>
      </c>
      <c r="L37" s="38"/>
      <c r="M37" s="39"/>
      <c r="N37" s="31">
        <f>IF(SUM(D37:M37)=0,"",COUNTIF(G36:G39,"3"))</f>
        <v>3</v>
      </c>
      <c r="O37" s="32">
        <f>IF(SUM(E37:N37)=0,"",COUNTIF(F36:F39,"3"))</f>
        <v>0</v>
      </c>
      <c r="P37" s="33">
        <f>IF(SUM(D37:M37)=0,"",SUM(G36:G39))</f>
        <v>9</v>
      </c>
      <c r="Q37" s="34">
        <f>IF(SUM(D37:M37)=0,"",SUM(F36:F39))</f>
        <v>2</v>
      </c>
      <c r="R37" s="195">
        <v>1</v>
      </c>
      <c r="S37" s="196"/>
      <c r="T37" s="35">
        <f>+T43+T45+U46</f>
        <v>0</v>
      </c>
      <c r="U37" s="35">
        <f>+U43+U45+T46</f>
        <v>0</v>
      </c>
      <c r="V37" s="36">
        <f>+T37-U37</f>
        <v>0</v>
      </c>
    </row>
    <row r="38" spans="1:22" ht="15">
      <c r="A38" s="37">
        <v>20</v>
      </c>
      <c r="B38" s="98" t="s">
        <v>332</v>
      </c>
      <c r="C38" s="99" t="s">
        <v>25</v>
      </c>
      <c r="D38" s="38">
        <f>+Q42</f>
        <v>0</v>
      </c>
      <c r="E38" s="39">
        <f>+P42</f>
        <v>3</v>
      </c>
      <c r="F38" s="38">
        <f>Q45</f>
        <v>1</v>
      </c>
      <c r="G38" s="39">
        <f>P45</f>
        <v>3</v>
      </c>
      <c r="H38" s="40"/>
      <c r="I38" s="41"/>
      <c r="J38" s="38">
        <f>P47</f>
        <v>2</v>
      </c>
      <c r="K38" s="39">
        <f>Q47</f>
        <v>3</v>
      </c>
      <c r="L38" s="38"/>
      <c r="M38" s="39"/>
      <c r="N38" s="31">
        <f>IF(SUM(D38:M38)=0,"",COUNTIF(I36:I39,"3"))</f>
        <v>0</v>
      </c>
      <c r="O38" s="32">
        <f>IF(SUM(E38:N38)=0,"",COUNTIF(H36:H39,"3"))</f>
        <v>3</v>
      </c>
      <c r="P38" s="33">
        <f>IF(SUM(D38:M38)=0,"",SUM(I36:I39))</f>
        <v>3</v>
      </c>
      <c r="Q38" s="34">
        <f>IF(SUM(D38:M38)=0,"",SUM(H36:H39))</f>
        <v>9</v>
      </c>
      <c r="R38" s="195">
        <v>4</v>
      </c>
      <c r="S38" s="196"/>
      <c r="T38" s="35">
        <f>+U42+U45+T47</f>
        <v>0</v>
      </c>
      <c r="U38" s="35">
        <f>+T42+T45+U47</f>
        <v>0</v>
      </c>
      <c r="V38" s="36">
        <f>+T38-U38</f>
        <v>0</v>
      </c>
    </row>
    <row r="39" spans="1:22" ht="15.75" thickBot="1">
      <c r="A39" s="37" t="s">
        <v>60</v>
      </c>
      <c r="B39" s="84" t="s">
        <v>339</v>
      </c>
      <c r="C39" s="83" t="s">
        <v>242</v>
      </c>
      <c r="D39" s="38">
        <f>Q44</f>
        <v>0</v>
      </c>
      <c r="E39" s="39">
        <f>P44</f>
        <v>3</v>
      </c>
      <c r="F39" s="38">
        <f>Q43</f>
        <v>0</v>
      </c>
      <c r="G39" s="39">
        <f>P43</f>
        <v>3</v>
      </c>
      <c r="H39" s="38">
        <f>Q47</f>
        <v>3</v>
      </c>
      <c r="I39" s="39">
        <f>P47</f>
        <v>2</v>
      </c>
      <c r="J39" s="40"/>
      <c r="K39" s="41"/>
      <c r="L39" s="38"/>
      <c r="M39" s="39"/>
      <c r="N39" s="31">
        <f>IF(SUM(D39:M39)=0,"",COUNTIF(K36:K39,"3"))</f>
        <v>1</v>
      </c>
      <c r="O39" s="32">
        <f>IF(SUM(E39:N39)=0,"",COUNTIF(J36:J39,"3"))</f>
        <v>2</v>
      </c>
      <c r="P39" s="33">
        <f>IF(SUM(D39:M40)=0,"",SUM(K36:K39))</f>
        <v>3</v>
      </c>
      <c r="Q39" s="34">
        <f>IF(SUM(D39:M39)=0,"",SUM(J36:J39))</f>
        <v>8</v>
      </c>
      <c r="R39" s="195">
        <v>3</v>
      </c>
      <c r="S39" s="196"/>
      <c r="T39" s="35">
        <f>+U43+U44+U47</f>
        <v>0</v>
      </c>
      <c r="U39" s="35">
        <f>+T43+T44+T47</f>
        <v>0</v>
      </c>
      <c r="V39" s="36">
        <f>+T39-U39</f>
        <v>0</v>
      </c>
    </row>
    <row r="40" spans="1:24" ht="15" thickTop="1">
      <c r="A40" s="42"/>
      <c r="B40" s="43" t="s">
        <v>27</v>
      </c>
      <c r="C40" s="85" t="s">
        <v>27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5"/>
      <c r="S40" s="46"/>
      <c r="T40" s="47"/>
      <c r="U40" s="48" t="s">
        <v>28</v>
      </c>
      <c r="V40" s="49">
        <f>SUM(V36:V39)</f>
        <v>0</v>
      </c>
      <c r="W40" s="48" t="str">
        <f>IF(V40=0,"OK","Virhe")</f>
        <v>OK</v>
      </c>
      <c r="X40" s="50"/>
    </row>
    <row r="41" spans="1:22" ht="15" thickBot="1">
      <c r="A41" s="51"/>
      <c r="B41" s="86" t="s">
        <v>29</v>
      </c>
      <c r="C41" s="87"/>
      <c r="D41" s="77"/>
      <c r="E41" s="78"/>
      <c r="F41" s="197" t="s">
        <v>30</v>
      </c>
      <c r="G41" s="198"/>
      <c r="H41" s="199" t="s">
        <v>31</v>
      </c>
      <c r="I41" s="198"/>
      <c r="J41" s="199" t="s">
        <v>32</v>
      </c>
      <c r="K41" s="198"/>
      <c r="L41" s="199" t="s">
        <v>33</v>
      </c>
      <c r="M41" s="198"/>
      <c r="N41" s="199" t="s">
        <v>34</v>
      </c>
      <c r="O41" s="198"/>
      <c r="P41" s="200" t="s">
        <v>35</v>
      </c>
      <c r="Q41" s="201"/>
      <c r="S41" s="53"/>
      <c r="T41" s="54" t="s">
        <v>22</v>
      </c>
      <c r="U41" s="55"/>
      <c r="V41" s="25" t="s">
        <v>23</v>
      </c>
    </row>
    <row r="42" spans="1:34" ht="15">
      <c r="A42" s="56" t="s">
        <v>36</v>
      </c>
      <c r="B42" s="88" t="str">
        <f>IF(B36&gt;"",B36,"")</f>
        <v>Jannika Oksanen</v>
      </c>
      <c r="C42" s="88" t="str">
        <f>IF(B38&gt;"",B38,"")</f>
        <v>Vuokko Lahtinen</v>
      </c>
      <c r="D42" s="79"/>
      <c r="E42" s="57"/>
      <c r="F42" s="193">
        <v>7</v>
      </c>
      <c r="G42" s="194"/>
      <c r="H42" s="190">
        <v>9</v>
      </c>
      <c r="I42" s="191"/>
      <c r="J42" s="190">
        <v>5</v>
      </c>
      <c r="K42" s="191"/>
      <c r="L42" s="190"/>
      <c r="M42" s="191"/>
      <c r="N42" s="192"/>
      <c r="O42" s="191"/>
      <c r="P42" s="58">
        <f aca="true" t="shared" si="8" ref="P42:P47">IF(COUNT(F42:N42)=0,"",COUNTIF(F42:N42,"&gt;=0"))</f>
        <v>3</v>
      </c>
      <c r="Q42" s="59">
        <f aca="true" t="shared" si="9" ref="Q42:Q47">IF(COUNT(F42:N42)=0,"",(IF(LEFT(F42,1)="-",1,0)+IF(LEFT(H42,1)="-",1,0)+IF(LEFT(J42,1)="-",1,0)+IF(LEFT(L42,1)="-",1,0)+IF(LEFT(N42,1)="-",1,0)))</f>
        <v>0</v>
      </c>
      <c r="R42" s="164">
        <v>0.46875</v>
      </c>
      <c r="S42" s="60"/>
      <c r="T42" s="61">
        <f aca="true" t="shared" si="10" ref="T42:U47">+Y42+AA42+AC42+AE42+AG42</f>
        <v>0</v>
      </c>
      <c r="U42" s="62">
        <f t="shared" si="10"/>
        <v>0</v>
      </c>
      <c r="V42" s="63">
        <f aca="true" t="shared" si="11" ref="V42:V47">+T42-U42</f>
        <v>0</v>
      </c>
      <c r="Y42" s="64"/>
      <c r="Z42" s="65"/>
      <c r="AA42" s="64"/>
      <c r="AB42" s="65"/>
      <c r="AC42" s="64"/>
      <c r="AD42" s="65"/>
      <c r="AE42" s="64"/>
      <c r="AF42" s="65"/>
      <c r="AG42" s="64"/>
      <c r="AH42" s="65"/>
    </row>
    <row r="43" spans="1:34" ht="15">
      <c r="A43" s="56" t="s">
        <v>37</v>
      </c>
      <c r="B43" s="88" t="str">
        <f>IF(B37&gt;"",B37,"")</f>
        <v>Emma Rolig</v>
      </c>
      <c r="C43" s="88" t="str">
        <f>IF(B39&gt;"",B39,"")</f>
        <v>Susanna Lautala-Näykki</v>
      </c>
      <c r="D43" s="80"/>
      <c r="E43" s="57"/>
      <c r="F43" s="183">
        <v>4</v>
      </c>
      <c r="G43" s="184"/>
      <c r="H43" s="183">
        <v>4</v>
      </c>
      <c r="I43" s="184"/>
      <c r="J43" s="183">
        <v>6</v>
      </c>
      <c r="K43" s="184"/>
      <c r="L43" s="183"/>
      <c r="M43" s="184"/>
      <c r="N43" s="183"/>
      <c r="O43" s="184"/>
      <c r="P43" s="58">
        <f t="shared" si="8"/>
        <v>3</v>
      </c>
      <c r="Q43" s="59">
        <f t="shared" si="9"/>
        <v>0</v>
      </c>
      <c r="R43" s="164">
        <v>0.46875</v>
      </c>
      <c r="S43" s="67"/>
      <c r="T43" s="61">
        <f t="shared" si="10"/>
        <v>0</v>
      </c>
      <c r="U43" s="62">
        <f t="shared" si="10"/>
        <v>0</v>
      </c>
      <c r="V43" s="63">
        <f t="shared" si="11"/>
        <v>0</v>
      </c>
      <c r="Y43" s="68"/>
      <c r="Z43" s="69"/>
      <c r="AA43" s="68"/>
      <c r="AB43" s="69"/>
      <c r="AC43" s="68"/>
      <c r="AD43" s="69"/>
      <c r="AE43" s="68"/>
      <c r="AF43" s="69"/>
      <c r="AG43" s="68"/>
      <c r="AH43" s="69"/>
    </row>
    <row r="44" spans="1:34" ht="15.75" thickBot="1">
      <c r="A44" s="56" t="s">
        <v>38</v>
      </c>
      <c r="B44" s="89" t="str">
        <f>IF(B36&gt;"",B36,"")</f>
        <v>Jannika Oksanen</v>
      </c>
      <c r="C44" s="89" t="str">
        <f>IF(B39&gt;"",B39,"")</f>
        <v>Susanna Lautala-Näykki</v>
      </c>
      <c r="D44" s="77"/>
      <c r="E44" s="52"/>
      <c r="F44" s="188">
        <v>7</v>
      </c>
      <c r="G44" s="189"/>
      <c r="H44" s="188">
        <v>6</v>
      </c>
      <c r="I44" s="189"/>
      <c r="J44" s="188">
        <v>8</v>
      </c>
      <c r="K44" s="189"/>
      <c r="L44" s="188"/>
      <c r="M44" s="189"/>
      <c r="N44" s="188"/>
      <c r="O44" s="189"/>
      <c r="P44" s="58">
        <f t="shared" si="8"/>
        <v>3</v>
      </c>
      <c r="Q44" s="59">
        <f t="shared" si="9"/>
        <v>0</v>
      </c>
      <c r="R44" s="164">
        <v>0.4895833333333333</v>
      </c>
      <c r="S44" s="67"/>
      <c r="T44" s="61">
        <f t="shared" si="10"/>
        <v>0</v>
      </c>
      <c r="U44" s="62">
        <f t="shared" si="10"/>
        <v>0</v>
      </c>
      <c r="V44" s="63">
        <f t="shared" si="11"/>
        <v>0</v>
      </c>
      <c r="Y44" s="68"/>
      <c r="Z44" s="69"/>
      <c r="AA44" s="68"/>
      <c r="AB44" s="69"/>
      <c r="AC44" s="68"/>
      <c r="AD44" s="69"/>
      <c r="AE44" s="68"/>
      <c r="AF44" s="69"/>
      <c r="AG44" s="68"/>
      <c r="AH44" s="69"/>
    </row>
    <row r="45" spans="1:34" ht="15">
      <c r="A45" s="56" t="s">
        <v>40</v>
      </c>
      <c r="B45" s="88" t="str">
        <f>IF(B37&gt;"",B37,"")</f>
        <v>Emma Rolig</v>
      </c>
      <c r="C45" s="88" t="str">
        <f>IF(B38&gt;"",B38,"")</f>
        <v>Vuokko Lahtinen</v>
      </c>
      <c r="D45" s="79"/>
      <c r="E45" s="57"/>
      <c r="F45" s="190">
        <v>-4</v>
      </c>
      <c r="G45" s="191"/>
      <c r="H45" s="190">
        <v>6</v>
      </c>
      <c r="I45" s="191"/>
      <c r="J45" s="190">
        <v>4</v>
      </c>
      <c r="K45" s="191"/>
      <c r="L45" s="190">
        <v>3</v>
      </c>
      <c r="M45" s="191"/>
      <c r="N45" s="190"/>
      <c r="O45" s="191"/>
      <c r="P45" s="58">
        <f t="shared" si="8"/>
        <v>3</v>
      </c>
      <c r="Q45" s="59">
        <f t="shared" si="9"/>
        <v>1</v>
      </c>
      <c r="R45" s="109">
        <v>0.4895833333333333</v>
      </c>
      <c r="S45" s="67"/>
      <c r="T45" s="61">
        <f t="shared" si="10"/>
        <v>0</v>
      </c>
      <c r="U45" s="62">
        <f t="shared" si="10"/>
        <v>0</v>
      </c>
      <c r="V45" s="63">
        <f t="shared" si="11"/>
        <v>0</v>
      </c>
      <c r="Y45" s="68"/>
      <c r="Z45" s="69"/>
      <c r="AA45" s="68"/>
      <c r="AB45" s="69"/>
      <c r="AC45" s="68"/>
      <c r="AD45" s="69"/>
      <c r="AE45" s="68"/>
      <c r="AF45" s="69"/>
      <c r="AG45" s="68"/>
      <c r="AH45" s="69"/>
    </row>
    <row r="46" spans="1:34" ht="15">
      <c r="A46" s="56" t="s">
        <v>41</v>
      </c>
      <c r="B46" s="88" t="str">
        <f>IF(B36&gt;"",B36,"")</f>
        <v>Jannika Oksanen</v>
      </c>
      <c r="C46" s="88" t="str">
        <f>IF(B37&gt;"",B37,"")</f>
        <v>Emma Rolig</v>
      </c>
      <c r="D46" s="80"/>
      <c r="E46" s="57"/>
      <c r="F46" s="183">
        <v>-7</v>
      </c>
      <c r="G46" s="184"/>
      <c r="H46" s="183">
        <v>-8</v>
      </c>
      <c r="I46" s="184"/>
      <c r="J46" s="187">
        <v>4</v>
      </c>
      <c r="K46" s="184"/>
      <c r="L46" s="183">
        <v>-7</v>
      </c>
      <c r="M46" s="184"/>
      <c r="N46" s="183"/>
      <c r="O46" s="184"/>
      <c r="P46" s="58">
        <f t="shared" si="8"/>
        <v>1</v>
      </c>
      <c r="Q46" s="59">
        <f t="shared" si="9"/>
        <v>3</v>
      </c>
      <c r="R46" s="109">
        <v>0.5104166666666666</v>
      </c>
      <c r="S46" s="67"/>
      <c r="T46" s="61">
        <f t="shared" si="10"/>
        <v>0</v>
      </c>
      <c r="U46" s="62">
        <f t="shared" si="10"/>
        <v>0</v>
      </c>
      <c r="V46" s="63">
        <f t="shared" si="11"/>
        <v>0</v>
      </c>
      <c r="Y46" s="68"/>
      <c r="Z46" s="69"/>
      <c r="AA46" s="68"/>
      <c r="AB46" s="69"/>
      <c r="AC46" s="68"/>
      <c r="AD46" s="69"/>
      <c r="AE46" s="68"/>
      <c r="AF46" s="69"/>
      <c r="AG46" s="68"/>
      <c r="AH46" s="69"/>
    </row>
    <row r="47" spans="1:34" ht="15.75" thickBot="1">
      <c r="A47" s="70" t="s">
        <v>42</v>
      </c>
      <c r="B47" s="90" t="str">
        <f>IF(B38&gt;"",B38,"")</f>
        <v>Vuokko Lahtinen</v>
      </c>
      <c r="C47" s="90" t="str">
        <f>IF(B39&gt;"",B39,"")</f>
        <v>Susanna Lautala-Näykki</v>
      </c>
      <c r="D47" s="81"/>
      <c r="E47" s="71"/>
      <c r="F47" s="185">
        <v>8</v>
      </c>
      <c r="G47" s="186"/>
      <c r="H47" s="185">
        <v>-9</v>
      </c>
      <c r="I47" s="186"/>
      <c r="J47" s="185">
        <v>-8</v>
      </c>
      <c r="K47" s="186"/>
      <c r="L47" s="185">
        <v>7</v>
      </c>
      <c r="M47" s="186"/>
      <c r="N47" s="185">
        <v>-9</v>
      </c>
      <c r="O47" s="186"/>
      <c r="P47" s="72">
        <f t="shared" si="8"/>
        <v>2</v>
      </c>
      <c r="Q47" s="73">
        <f t="shared" si="9"/>
        <v>3</v>
      </c>
      <c r="R47" s="111">
        <v>0.5104166666666666</v>
      </c>
      <c r="S47" s="16"/>
      <c r="T47" s="61">
        <f t="shared" si="10"/>
        <v>0</v>
      </c>
      <c r="U47" s="62">
        <f t="shared" si="10"/>
        <v>0</v>
      </c>
      <c r="V47" s="63">
        <f t="shared" si="11"/>
        <v>0</v>
      </c>
      <c r="Y47" s="75"/>
      <c r="Z47" s="76"/>
      <c r="AA47" s="75"/>
      <c r="AB47" s="76"/>
      <c r="AC47" s="75"/>
      <c r="AD47" s="76"/>
      <c r="AE47" s="75"/>
      <c r="AF47" s="76"/>
      <c r="AG47" s="75"/>
      <c r="AH47" s="76"/>
    </row>
    <row r="48" spans="2:3" ht="15.75" thickBot="1" thickTop="1">
      <c r="B48" s="91"/>
      <c r="C48" s="91"/>
    </row>
    <row r="49" spans="1:19" ht="15.75" thickTop="1">
      <c r="A49" s="3"/>
      <c r="B49" s="4" t="s">
        <v>57</v>
      </c>
      <c r="C49" s="5"/>
      <c r="D49" s="5"/>
      <c r="E49" s="5"/>
      <c r="F49" s="6"/>
      <c r="G49" s="5"/>
      <c r="H49" s="7" t="s">
        <v>4</v>
      </c>
      <c r="I49" s="8"/>
      <c r="J49" s="208" t="s">
        <v>329</v>
      </c>
      <c r="K49" s="209"/>
      <c r="L49" s="209"/>
      <c r="M49" s="210"/>
      <c r="N49" s="9" t="s">
        <v>5</v>
      </c>
      <c r="O49" s="10"/>
      <c r="P49" s="211" t="s">
        <v>60</v>
      </c>
      <c r="Q49" s="212"/>
      <c r="R49" s="212"/>
      <c r="S49" s="213"/>
    </row>
    <row r="50" spans="1:19" ht="15.75" thickBot="1">
      <c r="A50" s="11"/>
      <c r="B50" s="12" t="s">
        <v>55</v>
      </c>
      <c r="C50" s="13" t="s">
        <v>6</v>
      </c>
      <c r="D50" s="214">
        <v>10.11</v>
      </c>
      <c r="E50" s="215"/>
      <c r="F50" s="216"/>
      <c r="G50" s="217" t="s">
        <v>7</v>
      </c>
      <c r="H50" s="218"/>
      <c r="I50" s="218"/>
      <c r="J50" s="219">
        <v>39536</v>
      </c>
      <c r="K50" s="219"/>
      <c r="L50" s="219"/>
      <c r="M50" s="220"/>
      <c r="N50" s="14" t="s">
        <v>8</v>
      </c>
      <c r="O50" s="15"/>
      <c r="P50" s="221">
        <v>0.46875</v>
      </c>
      <c r="Q50" s="222"/>
      <c r="R50" s="222"/>
      <c r="S50" s="223"/>
    </row>
    <row r="51" spans="1:22" ht="15" thickTop="1">
      <c r="A51" s="18"/>
      <c r="B51" s="96" t="s">
        <v>13</v>
      </c>
      <c r="C51" s="97" t="s">
        <v>0</v>
      </c>
      <c r="D51" s="202" t="s">
        <v>14</v>
      </c>
      <c r="E51" s="203"/>
      <c r="F51" s="202" t="s">
        <v>15</v>
      </c>
      <c r="G51" s="203"/>
      <c r="H51" s="202" t="s">
        <v>16</v>
      </c>
      <c r="I51" s="203"/>
      <c r="J51" s="202" t="s">
        <v>17</v>
      </c>
      <c r="K51" s="203"/>
      <c r="L51" s="202"/>
      <c r="M51" s="203"/>
      <c r="N51" s="21" t="s">
        <v>18</v>
      </c>
      <c r="O51" s="22" t="s">
        <v>19</v>
      </c>
      <c r="P51" s="23" t="s">
        <v>20</v>
      </c>
      <c r="Q51" s="24"/>
      <c r="R51" s="204" t="s">
        <v>21</v>
      </c>
      <c r="S51" s="205"/>
      <c r="T51" s="206" t="s">
        <v>22</v>
      </c>
      <c r="U51" s="207"/>
      <c r="V51" s="25" t="s">
        <v>23</v>
      </c>
    </row>
    <row r="52" spans="1:22" ht="15">
      <c r="A52" s="26">
        <v>5</v>
      </c>
      <c r="B52" s="82" t="s">
        <v>340</v>
      </c>
      <c r="C52" s="83" t="s">
        <v>26</v>
      </c>
      <c r="D52" s="27"/>
      <c r="E52" s="28"/>
      <c r="F52" s="29">
        <f>+P62</f>
        <v>3</v>
      </c>
      <c r="G52" s="30">
        <f>+Q62</f>
        <v>0</v>
      </c>
      <c r="H52" s="29">
        <f>P58</f>
      </c>
      <c r="I52" s="30">
        <f>Q58</f>
      </c>
      <c r="J52" s="29">
        <f>P60</f>
        <v>3</v>
      </c>
      <c r="K52" s="30">
        <f>Q60</f>
        <v>2</v>
      </c>
      <c r="L52" s="29"/>
      <c r="M52" s="30"/>
      <c r="N52" s="31">
        <f>IF(SUM(D52:M52)=0,"",COUNTIF(E52:E55,"3"))</f>
        <v>2</v>
      </c>
      <c r="O52" s="32">
        <f>IF(SUM(E52:N52)=0,"",COUNTIF(D52:D55,"3"))</f>
        <v>0</v>
      </c>
      <c r="P52" s="33">
        <f>IF(SUM(D52:M52)=0,"",SUM(E52:E55))</f>
        <v>6</v>
      </c>
      <c r="Q52" s="34">
        <f>IF(SUM(D52:M52)=0,"",SUM(D52:D55))</f>
        <v>2</v>
      </c>
      <c r="R52" s="195">
        <v>1</v>
      </c>
      <c r="S52" s="196"/>
      <c r="T52" s="35">
        <f>+T58+T60+T62</f>
        <v>0</v>
      </c>
      <c r="U52" s="35">
        <f>+U58+U60+U62</f>
        <v>0</v>
      </c>
      <c r="V52" s="36">
        <f>+T52-U52</f>
        <v>0</v>
      </c>
    </row>
    <row r="53" spans="1:22" ht="15">
      <c r="A53" s="37">
        <v>12</v>
      </c>
      <c r="B53" s="82" t="s">
        <v>341</v>
      </c>
      <c r="C53" s="83" t="s">
        <v>3</v>
      </c>
      <c r="D53" s="38">
        <f>+Q62</f>
        <v>0</v>
      </c>
      <c r="E53" s="39">
        <f>+P62</f>
        <v>3</v>
      </c>
      <c r="F53" s="40"/>
      <c r="G53" s="41"/>
      <c r="H53" s="38">
        <f>P61</f>
      </c>
      <c r="I53" s="39">
        <f>Q61</f>
      </c>
      <c r="J53" s="38">
        <f>P59</f>
        <v>1</v>
      </c>
      <c r="K53" s="39">
        <f>Q59</f>
        <v>3</v>
      </c>
      <c r="L53" s="38"/>
      <c r="M53" s="39"/>
      <c r="N53" s="31">
        <f>IF(SUM(D53:M53)=0,"",COUNTIF(G52:G55,"3"))</f>
        <v>0</v>
      </c>
      <c r="O53" s="32">
        <f>IF(SUM(E53:N53)=0,"",COUNTIF(F52:F55,"3"))</f>
        <v>2</v>
      </c>
      <c r="P53" s="33">
        <f>IF(SUM(D53:M53)=0,"",SUM(G52:G55))</f>
        <v>1</v>
      </c>
      <c r="Q53" s="34">
        <f>IF(SUM(D53:M53)=0,"",SUM(F52:F55))</f>
        <v>6</v>
      </c>
      <c r="R53" s="195">
        <v>3</v>
      </c>
      <c r="S53" s="196"/>
      <c r="T53" s="35">
        <f>+T59+T61+U62</f>
        <v>0</v>
      </c>
      <c r="U53" s="35">
        <f>+U59+U61+T62</f>
        <v>0</v>
      </c>
      <c r="V53" s="36">
        <f>+T53-U53</f>
        <v>0</v>
      </c>
    </row>
    <row r="54" spans="1:22" ht="15">
      <c r="A54" s="37">
        <v>18</v>
      </c>
      <c r="B54" s="98" t="s">
        <v>342</v>
      </c>
      <c r="C54" s="99" t="s">
        <v>1</v>
      </c>
      <c r="D54" s="38">
        <f>+Q58</f>
      </c>
      <c r="E54" s="39">
        <f>+P58</f>
      </c>
      <c r="F54" s="38">
        <f>Q61</f>
      </c>
      <c r="G54" s="39">
        <f>P61</f>
      </c>
      <c r="H54" s="40"/>
      <c r="I54" s="41"/>
      <c r="J54" s="38">
        <f>P63</f>
      </c>
      <c r="K54" s="39">
        <f>Q63</f>
      </c>
      <c r="L54" s="38"/>
      <c r="M54" s="39"/>
      <c r="N54" s="31">
        <f>IF(SUM(D54:M54)=0,"",COUNTIF(I52:I55,"3"))</f>
      </c>
      <c r="O54" s="32">
        <f>IF(SUM(E54:N54)=0,"",COUNTIF(H52:H55,"3"))</f>
      </c>
      <c r="P54" s="33">
        <f>IF(SUM(D54:M54)=0,"",SUM(I52:I55))</f>
      </c>
      <c r="Q54" s="34">
        <f>IF(SUM(D54:M54)=0,"",SUM(H52:H55))</f>
      </c>
      <c r="R54" s="195"/>
      <c r="S54" s="196"/>
      <c r="T54" s="35">
        <f>+U58+U61+T63</f>
        <v>0</v>
      </c>
      <c r="U54" s="35">
        <f>+T58+T61+U63</f>
        <v>0</v>
      </c>
      <c r="V54" s="36">
        <f>+T54-U54</f>
        <v>0</v>
      </c>
    </row>
    <row r="55" spans="1:22" ht="15.75" thickBot="1">
      <c r="A55" s="37" t="s">
        <v>60</v>
      </c>
      <c r="B55" s="84" t="s">
        <v>343</v>
      </c>
      <c r="C55" s="83" t="s">
        <v>231</v>
      </c>
      <c r="D55" s="38">
        <f>Q60</f>
        <v>2</v>
      </c>
      <c r="E55" s="39">
        <f>P60</f>
        <v>3</v>
      </c>
      <c r="F55" s="38">
        <f>Q59</f>
        <v>3</v>
      </c>
      <c r="G55" s="39">
        <f>P59</f>
        <v>1</v>
      </c>
      <c r="H55" s="38">
        <f>Q63</f>
      </c>
      <c r="I55" s="39">
        <f>P63</f>
      </c>
      <c r="J55" s="40"/>
      <c r="K55" s="41"/>
      <c r="L55" s="38"/>
      <c r="M55" s="39"/>
      <c r="N55" s="31">
        <f>IF(SUM(D55:M55)=0,"",COUNTIF(K52:K55,"3"))</f>
        <v>1</v>
      </c>
      <c r="O55" s="32">
        <f>IF(SUM(E55:N55)=0,"",COUNTIF(J52:J55,"3"))</f>
        <v>1</v>
      </c>
      <c r="P55" s="33">
        <f>IF(SUM(D55:M56)=0,"",SUM(K52:K55))</f>
        <v>5</v>
      </c>
      <c r="Q55" s="34">
        <f>IF(SUM(D55:M55)=0,"",SUM(J52:J55))</f>
        <v>4</v>
      </c>
      <c r="R55" s="195">
        <v>2</v>
      </c>
      <c r="S55" s="196"/>
      <c r="T55" s="35">
        <f>+U59+U60+U63</f>
        <v>0</v>
      </c>
      <c r="U55" s="35">
        <f>+T59+T60+T63</f>
        <v>0</v>
      </c>
      <c r="V55" s="36">
        <f>+T55-U55</f>
        <v>0</v>
      </c>
    </row>
    <row r="56" spans="1:22" ht="15" thickTop="1">
      <c r="A56" s="42"/>
      <c r="B56" s="43" t="s">
        <v>27</v>
      </c>
      <c r="C56" s="85" t="s">
        <v>27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5"/>
      <c r="S56" s="46"/>
      <c r="T56" s="47"/>
      <c r="U56" s="48" t="s">
        <v>28</v>
      </c>
      <c r="V56" s="49">
        <f>SUM(V52:V55)</f>
        <v>0</v>
      </c>
    </row>
    <row r="57" spans="1:22" ht="15" thickBot="1">
      <c r="A57" s="51"/>
      <c r="B57" s="86" t="s">
        <v>29</v>
      </c>
      <c r="C57" s="87"/>
      <c r="D57" s="77"/>
      <c r="E57" s="78"/>
      <c r="F57" s="197" t="s">
        <v>30</v>
      </c>
      <c r="G57" s="198"/>
      <c r="H57" s="199" t="s">
        <v>31</v>
      </c>
      <c r="I57" s="198"/>
      <c r="J57" s="199" t="s">
        <v>32</v>
      </c>
      <c r="K57" s="198"/>
      <c r="L57" s="199" t="s">
        <v>33</v>
      </c>
      <c r="M57" s="198"/>
      <c r="N57" s="199" t="s">
        <v>34</v>
      </c>
      <c r="O57" s="198"/>
      <c r="P57" s="200" t="s">
        <v>35</v>
      </c>
      <c r="Q57" s="201"/>
      <c r="S57" s="53"/>
      <c r="T57" s="54" t="s">
        <v>22</v>
      </c>
      <c r="U57" s="55"/>
      <c r="V57" s="25" t="s">
        <v>23</v>
      </c>
    </row>
    <row r="58" spans="1:22" ht="15.75" thickBot="1">
      <c r="A58" s="56" t="s">
        <v>36</v>
      </c>
      <c r="B58" s="88" t="str">
        <f>IF(B52&gt;"",B52,"")</f>
        <v>Milla-Mari Vastavuo</v>
      </c>
      <c r="C58" s="88" t="str">
        <f>IF(B54&gt;"",B54,"")</f>
        <v>Veera Välimäki</v>
      </c>
      <c r="D58" s="79"/>
      <c r="E58" s="57"/>
      <c r="F58" s="193"/>
      <c r="G58" s="194"/>
      <c r="H58" s="190"/>
      <c r="I58" s="191"/>
      <c r="J58" s="190"/>
      <c r="K58" s="191"/>
      <c r="L58" s="190"/>
      <c r="M58" s="191"/>
      <c r="N58" s="192"/>
      <c r="O58" s="191"/>
      <c r="P58" s="58">
        <f aca="true" t="shared" si="12" ref="P58:P63">IF(COUNT(F58:N58)=0,"",COUNTIF(F58:N58,"&gt;=0"))</f>
      </c>
      <c r="Q58" s="59">
        <f aca="true" t="shared" si="13" ref="Q58:Q63">IF(COUNT(F58:N58)=0,"",(IF(LEFT(F58,1)="-",1,0)+IF(LEFT(H58,1)="-",1,0)+IF(LEFT(J58,1)="-",1,0)+IF(LEFT(L58,1)="-",1,0)+IF(LEFT(N58,1)="-",1,0)))</f>
      </c>
      <c r="R58" s="164">
        <v>0.46875</v>
      </c>
      <c r="S58" s="60"/>
      <c r="T58" s="61">
        <f aca="true" t="shared" si="14" ref="T58:T63">+Y58+AA58+AC58+AE58+AG58</f>
        <v>0</v>
      </c>
      <c r="U58" s="62">
        <f aca="true" t="shared" si="15" ref="U58:U63">+Z58+AB58+AD58+AF58+AH58</f>
        <v>0</v>
      </c>
      <c r="V58" s="63">
        <f aca="true" t="shared" si="16" ref="V58:V63">+T58-U58</f>
        <v>0</v>
      </c>
    </row>
    <row r="59" spans="1:34" ht="15">
      <c r="A59" s="56" t="s">
        <v>37</v>
      </c>
      <c r="B59" s="88" t="str">
        <f>IF(B53&gt;"",B53,"")</f>
        <v>Henna Mäntynen</v>
      </c>
      <c r="C59" s="88" t="str">
        <f>IF(B55&gt;"",B55,"")</f>
        <v>Minna Björkqvist</v>
      </c>
      <c r="D59" s="80"/>
      <c r="E59" s="57"/>
      <c r="F59" s="183">
        <v>-7</v>
      </c>
      <c r="G59" s="184"/>
      <c r="H59" s="183">
        <v>-3</v>
      </c>
      <c r="I59" s="184"/>
      <c r="J59" s="183">
        <v>7</v>
      </c>
      <c r="K59" s="184"/>
      <c r="L59" s="183">
        <v>-11</v>
      </c>
      <c r="M59" s="184"/>
      <c r="N59" s="183"/>
      <c r="O59" s="184"/>
      <c r="P59" s="58">
        <f t="shared" si="12"/>
        <v>1</v>
      </c>
      <c r="Q59" s="59">
        <f t="shared" si="13"/>
        <v>3</v>
      </c>
      <c r="R59" s="164">
        <v>0.46875</v>
      </c>
      <c r="S59" s="67"/>
      <c r="T59" s="61">
        <f t="shared" si="14"/>
        <v>0</v>
      </c>
      <c r="U59" s="62">
        <f t="shared" si="15"/>
        <v>0</v>
      </c>
      <c r="V59" s="63">
        <f t="shared" si="16"/>
        <v>0</v>
      </c>
      <c r="Z59" s="65"/>
      <c r="AA59" s="64"/>
      <c r="AB59" s="65"/>
      <c r="AC59" s="64"/>
      <c r="AD59" s="65"/>
      <c r="AE59" s="64"/>
      <c r="AF59" s="65"/>
      <c r="AG59" s="64"/>
      <c r="AH59" s="65"/>
    </row>
    <row r="60" spans="1:34" ht="15.75" thickBot="1">
      <c r="A60" s="56" t="s">
        <v>38</v>
      </c>
      <c r="B60" s="89" t="str">
        <f>IF(B52&gt;"",B52,"")</f>
        <v>Milla-Mari Vastavuo</v>
      </c>
      <c r="C60" s="89" t="str">
        <f>IF(B55&gt;"",B55,"")</f>
        <v>Minna Björkqvist</v>
      </c>
      <c r="D60" s="77"/>
      <c r="E60" s="52"/>
      <c r="F60" s="188">
        <v>-8</v>
      </c>
      <c r="G60" s="189"/>
      <c r="H60" s="188">
        <v>7</v>
      </c>
      <c r="I60" s="189"/>
      <c r="J60" s="188">
        <v>5</v>
      </c>
      <c r="K60" s="189"/>
      <c r="L60" s="188">
        <v>-10</v>
      </c>
      <c r="M60" s="189"/>
      <c r="N60" s="188">
        <v>4</v>
      </c>
      <c r="O60" s="189"/>
      <c r="P60" s="58">
        <f t="shared" si="12"/>
        <v>3</v>
      </c>
      <c r="Q60" s="59">
        <f t="shared" si="13"/>
        <v>2</v>
      </c>
      <c r="R60" s="164">
        <v>0.4895833333333333</v>
      </c>
      <c r="S60" s="67"/>
      <c r="T60" s="61">
        <f t="shared" si="14"/>
        <v>0</v>
      </c>
      <c r="U60" s="62">
        <f t="shared" si="15"/>
        <v>0</v>
      </c>
      <c r="V60" s="63">
        <f t="shared" si="16"/>
        <v>0</v>
      </c>
      <c r="Z60" s="69"/>
      <c r="AA60" s="68"/>
      <c r="AB60" s="69"/>
      <c r="AC60" s="68"/>
      <c r="AD60" s="69"/>
      <c r="AE60" s="68"/>
      <c r="AF60" s="69"/>
      <c r="AG60" s="68"/>
      <c r="AH60" s="69"/>
    </row>
    <row r="61" spans="1:34" ht="15">
      <c r="A61" s="56" t="s">
        <v>40</v>
      </c>
      <c r="B61" s="88" t="str">
        <f>IF(B53&gt;"",B53,"")</f>
        <v>Henna Mäntynen</v>
      </c>
      <c r="C61" s="88" t="str">
        <f>IF(B54&gt;"",B54,"")</f>
        <v>Veera Välimäki</v>
      </c>
      <c r="D61" s="79"/>
      <c r="E61" s="57"/>
      <c r="F61" s="190"/>
      <c r="G61" s="191"/>
      <c r="H61" s="190"/>
      <c r="I61" s="191"/>
      <c r="J61" s="190"/>
      <c r="K61" s="191"/>
      <c r="L61" s="190"/>
      <c r="M61" s="191"/>
      <c r="N61" s="190"/>
      <c r="O61" s="191"/>
      <c r="P61" s="58">
        <f t="shared" si="12"/>
      </c>
      <c r="Q61" s="59">
        <f t="shared" si="13"/>
      </c>
      <c r="R61" s="109">
        <v>0.4895833333333333</v>
      </c>
      <c r="S61" s="67"/>
      <c r="T61" s="61">
        <f t="shared" si="14"/>
        <v>0</v>
      </c>
      <c r="U61" s="62">
        <f t="shared" si="15"/>
        <v>0</v>
      </c>
      <c r="V61" s="63">
        <f t="shared" si="16"/>
        <v>0</v>
      </c>
      <c r="Z61" s="69"/>
      <c r="AA61" s="68"/>
      <c r="AB61" s="69"/>
      <c r="AC61" s="68"/>
      <c r="AD61" s="69"/>
      <c r="AE61" s="68"/>
      <c r="AF61" s="69"/>
      <c r="AG61" s="68"/>
      <c r="AH61" s="69"/>
    </row>
    <row r="62" spans="1:34" ht="15">
      <c r="A62" s="56" t="s">
        <v>41</v>
      </c>
      <c r="B62" s="88" t="str">
        <f>IF(B52&gt;"",B52,"")</f>
        <v>Milla-Mari Vastavuo</v>
      </c>
      <c r="C62" s="88" t="str">
        <f>IF(B53&gt;"",B53,"")</f>
        <v>Henna Mäntynen</v>
      </c>
      <c r="D62" s="80"/>
      <c r="E62" s="57"/>
      <c r="F62" s="183">
        <v>6</v>
      </c>
      <c r="G62" s="184"/>
      <c r="H62" s="183">
        <v>5</v>
      </c>
      <c r="I62" s="184"/>
      <c r="J62" s="187">
        <v>2</v>
      </c>
      <c r="K62" s="184"/>
      <c r="L62" s="183"/>
      <c r="M62" s="184"/>
      <c r="N62" s="183"/>
      <c r="O62" s="184"/>
      <c r="P62" s="58">
        <f t="shared" si="12"/>
        <v>3</v>
      </c>
      <c r="Q62" s="59">
        <f t="shared" si="13"/>
        <v>0</v>
      </c>
      <c r="R62" s="109">
        <v>0.5104166666666666</v>
      </c>
      <c r="S62" s="67"/>
      <c r="T62" s="61">
        <f t="shared" si="14"/>
        <v>0</v>
      </c>
      <c r="U62" s="62">
        <f t="shared" si="15"/>
        <v>0</v>
      </c>
      <c r="V62" s="63">
        <f t="shared" si="16"/>
        <v>0</v>
      </c>
      <c r="Z62" s="69"/>
      <c r="AA62" s="68"/>
      <c r="AB62" s="69"/>
      <c r="AC62" s="68"/>
      <c r="AD62" s="69"/>
      <c r="AE62" s="68"/>
      <c r="AF62" s="69"/>
      <c r="AG62" s="68"/>
      <c r="AH62" s="69"/>
    </row>
    <row r="63" spans="1:34" ht="15.75" thickBot="1">
      <c r="A63" s="70" t="s">
        <v>42</v>
      </c>
      <c r="B63" s="90" t="str">
        <f>IF(B54&gt;"",B54,"")</f>
        <v>Veera Välimäki</v>
      </c>
      <c r="C63" s="90" t="str">
        <f>IF(B55&gt;"",B55,"")</f>
        <v>Minna Björkqvist</v>
      </c>
      <c r="D63" s="81"/>
      <c r="E63" s="71"/>
      <c r="F63" s="185"/>
      <c r="G63" s="186"/>
      <c r="H63" s="185"/>
      <c r="I63" s="186"/>
      <c r="J63" s="185"/>
      <c r="K63" s="186"/>
      <c r="L63" s="185"/>
      <c r="M63" s="186"/>
      <c r="N63" s="185"/>
      <c r="O63" s="186"/>
      <c r="P63" s="72">
        <f t="shared" si="12"/>
      </c>
      <c r="Q63" s="73">
        <f t="shared" si="13"/>
      </c>
      <c r="R63" s="111">
        <v>0.5104166666666666</v>
      </c>
      <c r="S63" s="16"/>
      <c r="T63" s="61">
        <f t="shared" si="14"/>
        <v>0</v>
      </c>
      <c r="U63" s="62">
        <f t="shared" si="15"/>
        <v>0</v>
      </c>
      <c r="V63" s="63">
        <f t="shared" si="16"/>
        <v>0</v>
      </c>
      <c r="Z63" s="69"/>
      <c r="AA63" s="68"/>
      <c r="AB63" s="69"/>
      <c r="AC63" s="68"/>
      <c r="AD63" s="69"/>
      <c r="AE63" s="68"/>
      <c r="AF63" s="69"/>
      <c r="AG63" s="68"/>
      <c r="AH63" s="69"/>
    </row>
    <row r="64" spans="26:34" ht="15.75" thickBot="1" thickTop="1">
      <c r="Z64" s="76"/>
      <c r="AA64" s="75"/>
      <c r="AB64" s="76"/>
      <c r="AC64" s="75"/>
      <c r="AD64" s="76"/>
      <c r="AE64" s="75"/>
      <c r="AF64" s="76"/>
      <c r="AG64" s="75"/>
      <c r="AH64" s="76"/>
    </row>
    <row r="65" spans="26:34" ht="15">
      <c r="Z65" s="65"/>
      <c r="AA65" s="64"/>
      <c r="AB65" s="65"/>
      <c r="AC65" s="64"/>
      <c r="AD65" s="65"/>
      <c r="AE65" s="64"/>
      <c r="AF65" s="65"/>
      <c r="AG65" s="64"/>
      <c r="AH65" s="65"/>
    </row>
    <row r="66" spans="26:34" ht="15">
      <c r="Z66" s="69"/>
      <c r="AA66" s="68"/>
      <c r="AB66" s="69"/>
      <c r="AC66" s="68"/>
      <c r="AD66" s="69"/>
      <c r="AE66" s="68"/>
      <c r="AF66" s="69"/>
      <c r="AG66" s="68"/>
      <c r="AH66" s="69"/>
    </row>
    <row r="67" spans="26:34" ht="15">
      <c r="Z67" s="69"/>
      <c r="AA67" s="68"/>
      <c r="AB67" s="69"/>
      <c r="AC67" s="68"/>
      <c r="AD67" s="69"/>
      <c r="AE67" s="68"/>
      <c r="AF67" s="69"/>
      <c r="AG67" s="68"/>
      <c r="AH67" s="69"/>
    </row>
    <row r="68" spans="26:34" ht="15">
      <c r="Z68" s="69"/>
      <c r="AA68" s="68"/>
      <c r="AB68" s="69"/>
      <c r="AC68" s="68"/>
      <c r="AD68" s="69"/>
      <c r="AE68" s="68"/>
      <c r="AF68" s="69"/>
      <c r="AG68" s="68"/>
      <c r="AH68" s="69"/>
    </row>
    <row r="69" spans="2:3" ht="15">
      <c r="B69" s="91"/>
      <c r="C69" s="91"/>
    </row>
  </sheetData>
  <sheetProtection/>
  <mergeCells count="212">
    <mergeCell ref="J1:M1"/>
    <mergeCell ref="P1:S1"/>
    <mergeCell ref="D2:F2"/>
    <mergeCell ref="G2:I2"/>
    <mergeCell ref="J2:M2"/>
    <mergeCell ref="P2:S2"/>
    <mergeCell ref="D3:E3"/>
    <mergeCell ref="F3:G3"/>
    <mergeCell ref="H3:I3"/>
    <mergeCell ref="J3:K3"/>
    <mergeCell ref="L3:M3"/>
    <mergeCell ref="R3:S3"/>
    <mergeCell ref="T3:U3"/>
    <mergeCell ref="R4:S4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J17:M17"/>
    <mergeCell ref="P17:S17"/>
    <mergeCell ref="D18:F18"/>
    <mergeCell ref="G18:I18"/>
    <mergeCell ref="J18:M18"/>
    <mergeCell ref="P18:S18"/>
    <mergeCell ref="D19:E19"/>
    <mergeCell ref="F19:G19"/>
    <mergeCell ref="H19:I19"/>
    <mergeCell ref="J19:K19"/>
    <mergeCell ref="L19:M19"/>
    <mergeCell ref="R19:S19"/>
    <mergeCell ref="T19:U19"/>
    <mergeCell ref="R20:S20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J33:M33"/>
    <mergeCell ref="P33:S33"/>
    <mergeCell ref="D34:F34"/>
    <mergeCell ref="G34:I34"/>
    <mergeCell ref="J34:M34"/>
    <mergeCell ref="P34:S34"/>
    <mergeCell ref="D35:E35"/>
    <mergeCell ref="F35:G35"/>
    <mergeCell ref="H35:I35"/>
    <mergeCell ref="J35:K35"/>
    <mergeCell ref="L35:M35"/>
    <mergeCell ref="R35:S35"/>
    <mergeCell ref="T35:U35"/>
    <mergeCell ref="R36:S36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J49:M49"/>
    <mergeCell ref="P49:S49"/>
    <mergeCell ref="D50:F50"/>
    <mergeCell ref="G50:I50"/>
    <mergeCell ref="J50:M50"/>
    <mergeCell ref="P50:S50"/>
    <mergeCell ref="L51:M51"/>
    <mergeCell ref="R51:S51"/>
    <mergeCell ref="R52:S52"/>
    <mergeCell ref="D51:E51"/>
    <mergeCell ref="F51:G51"/>
    <mergeCell ref="H51:I51"/>
    <mergeCell ref="J51:K51"/>
    <mergeCell ref="N58:O58"/>
    <mergeCell ref="N59:O59"/>
    <mergeCell ref="F59:G59"/>
    <mergeCell ref="H59:I59"/>
    <mergeCell ref="J59:K59"/>
    <mergeCell ref="L59:M59"/>
    <mergeCell ref="F58:G58"/>
    <mergeCell ref="H58:I58"/>
    <mergeCell ref="J58:K58"/>
    <mergeCell ref="L58:M58"/>
    <mergeCell ref="N60:O60"/>
    <mergeCell ref="F61:G61"/>
    <mergeCell ref="H61:I61"/>
    <mergeCell ref="J61:K61"/>
    <mergeCell ref="L61:M61"/>
    <mergeCell ref="N61:O61"/>
    <mergeCell ref="F60:G60"/>
    <mergeCell ref="H60:I60"/>
    <mergeCell ref="J60:K60"/>
    <mergeCell ref="L60:M60"/>
    <mergeCell ref="N62:O62"/>
    <mergeCell ref="F63:G63"/>
    <mergeCell ref="H63:I63"/>
    <mergeCell ref="J63:K63"/>
    <mergeCell ref="L63:M63"/>
    <mergeCell ref="N63:O63"/>
    <mergeCell ref="F62:G62"/>
    <mergeCell ref="H62:I62"/>
    <mergeCell ref="J62:K62"/>
    <mergeCell ref="L62:M62"/>
    <mergeCell ref="T51:U51"/>
    <mergeCell ref="F57:G57"/>
    <mergeCell ref="H57:I57"/>
    <mergeCell ref="J57:K57"/>
    <mergeCell ref="L57:M57"/>
    <mergeCell ref="N57:O57"/>
    <mergeCell ref="P57:Q57"/>
    <mergeCell ref="R53:S53"/>
    <mergeCell ref="R54:S54"/>
    <mergeCell ref="R55:S5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zoomScale="75" zoomScaleNormal="75" zoomScalePageLayoutView="0" workbookViewId="0" topLeftCell="A1">
      <selection activeCell="G12" sqref="G12"/>
    </sheetView>
  </sheetViews>
  <sheetFormatPr defaultColWidth="7.4453125" defaultRowHeight="19.5" customHeight="1"/>
  <cols>
    <col min="1" max="1" width="4.3359375" style="113" customWidth="1"/>
    <col min="2" max="2" width="3.21484375" style="131" customWidth="1"/>
    <col min="3" max="3" width="23.21484375" style="113" customWidth="1"/>
    <col min="4" max="4" width="10.5546875" style="113" customWidth="1"/>
    <col min="5" max="8" width="15.21484375" style="131" customWidth="1"/>
    <col min="9" max="16384" width="7.4453125" style="113" customWidth="1"/>
  </cols>
  <sheetData>
    <row r="1" spans="2:8" ht="19.5" customHeight="1">
      <c r="B1" s="114"/>
      <c r="C1" s="115" t="s">
        <v>305</v>
      </c>
      <c r="D1" s="224" t="s">
        <v>57</v>
      </c>
      <c r="E1" s="225"/>
      <c r="F1" s="114"/>
      <c r="G1" s="114"/>
      <c r="H1" s="166"/>
    </row>
    <row r="2" spans="2:9" ht="19.5" customHeight="1">
      <c r="B2" s="116"/>
      <c r="C2" s="117" t="s">
        <v>4</v>
      </c>
      <c r="D2" s="226" t="s">
        <v>344</v>
      </c>
      <c r="E2" s="227"/>
      <c r="F2" s="118"/>
      <c r="G2" s="118"/>
      <c r="H2" s="167"/>
      <c r="I2" s="119"/>
    </row>
    <row r="3" spans="2:9" ht="19.5" customHeight="1">
      <c r="B3" s="116"/>
      <c r="C3" s="117" t="s">
        <v>306</v>
      </c>
      <c r="D3" s="228">
        <v>39537</v>
      </c>
      <c r="E3" s="229"/>
      <c r="F3" s="120"/>
      <c r="G3" s="120"/>
      <c r="H3" s="120"/>
      <c r="I3" s="119"/>
    </row>
    <row r="4" spans="2:9" ht="24.75" customHeight="1" thickBot="1">
      <c r="B4" s="121"/>
      <c r="C4" s="122"/>
      <c r="D4" s="122"/>
      <c r="E4" s="123"/>
      <c r="F4" s="123"/>
      <c r="G4" s="123"/>
      <c r="H4" s="123"/>
      <c r="I4" s="124"/>
    </row>
    <row r="5" spans="1:10" ht="24.75" customHeight="1">
      <c r="A5" s="125"/>
      <c r="B5" s="126" t="s">
        <v>345</v>
      </c>
      <c r="C5" s="127" t="s">
        <v>330</v>
      </c>
      <c r="D5" s="168" t="s">
        <v>3</v>
      </c>
      <c r="E5" s="151" t="s">
        <v>473</v>
      </c>
      <c r="F5" s="129"/>
      <c r="G5" s="129"/>
      <c r="H5" s="120"/>
      <c r="I5" s="130"/>
      <c r="J5" s="131"/>
    </row>
    <row r="6" spans="1:10" ht="24.75" customHeight="1" thickBot="1">
      <c r="A6" s="125"/>
      <c r="B6" s="132" t="s">
        <v>449</v>
      </c>
      <c r="C6" s="133" t="s">
        <v>343</v>
      </c>
      <c r="D6" s="134" t="s">
        <v>231</v>
      </c>
      <c r="E6" s="152" t="s">
        <v>474</v>
      </c>
      <c r="F6" s="157" t="s">
        <v>473</v>
      </c>
      <c r="G6" s="129"/>
      <c r="H6" s="120"/>
      <c r="I6" s="130"/>
      <c r="J6" s="131"/>
    </row>
    <row r="7" spans="1:10" ht="24.75" customHeight="1">
      <c r="A7" s="125"/>
      <c r="B7" s="136" t="s">
        <v>359</v>
      </c>
      <c r="C7" s="137" t="s">
        <v>333</v>
      </c>
      <c r="D7" s="169" t="s">
        <v>26</v>
      </c>
      <c r="E7" s="153" t="s">
        <v>475</v>
      </c>
      <c r="F7" s="155" t="s">
        <v>480</v>
      </c>
      <c r="G7" s="178"/>
      <c r="H7" s="120"/>
      <c r="I7" s="130"/>
      <c r="J7" s="131"/>
    </row>
    <row r="8" spans="1:10" ht="24.75" customHeight="1" thickBot="1">
      <c r="A8" s="125"/>
      <c r="B8" s="141" t="s">
        <v>347</v>
      </c>
      <c r="C8" s="142" t="s">
        <v>337</v>
      </c>
      <c r="D8" s="170" t="s">
        <v>26</v>
      </c>
      <c r="E8" s="151" t="s">
        <v>476</v>
      </c>
      <c r="F8" s="155"/>
      <c r="G8" s="157" t="s">
        <v>473</v>
      </c>
      <c r="H8" s="120"/>
      <c r="I8" s="130"/>
      <c r="J8" s="131"/>
    </row>
    <row r="9" spans="1:10" ht="24.75" customHeight="1">
      <c r="A9" s="125"/>
      <c r="B9" s="126" t="s">
        <v>348</v>
      </c>
      <c r="C9" s="127" t="s">
        <v>340</v>
      </c>
      <c r="D9" s="171" t="s">
        <v>26</v>
      </c>
      <c r="E9" s="151" t="s">
        <v>477</v>
      </c>
      <c r="F9" s="155"/>
      <c r="G9" s="178" t="s">
        <v>482</v>
      </c>
      <c r="H9" s="150"/>
      <c r="I9" s="130"/>
      <c r="J9" s="131"/>
    </row>
    <row r="10" spans="1:10" ht="24.75" customHeight="1" thickBot="1">
      <c r="A10" s="125"/>
      <c r="B10" s="132" t="s">
        <v>450</v>
      </c>
      <c r="C10" s="133" t="s">
        <v>336</v>
      </c>
      <c r="D10" s="134" t="s">
        <v>3</v>
      </c>
      <c r="E10" s="152" t="s">
        <v>478</v>
      </c>
      <c r="F10" s="156" t="s">
        <v>395</v>
      </c>
      <c r="G10" s="178"/>
      <c r="H10" s="150"/>
      <c r="I10" s="130"/>
      <c r="J10" s="131"/>
    </row>
    <row r="11" spans="1:10" ht="24.75" customHeight="1">
      <c r="A11" s="125"/>
      <c r="B11" s="136" t="s">
        <v>360</v>
      </c>
      <c r="C11" s="137" t="s">
        <v>331</v>
      </c>
      <c r="D11" s="172" t="s">
        <v>25</v>
      </c>
      <c r="E11" s="153" t="s">
        <v>395</v>
      </c>
      <c r="F11" s="151" t="s">
        <v>481</v>
      </c>
      <c r="G11" s="178"/>
      <c r="H11" s="150"/>
      <c r="I11" s="130"/>
      <c r="J11" s="131"/>
    </row>
    <row r="12" spans="1:10" ht="24.75" customHeight="1" thickBot="1">
      <c r="A12" s="125"/>
      <c r="B12" s="141" t="s">
        <v>346</v>
      </c>
      <c r="C12" s="142" t="s">
        <v>334</v>
      </c>
      <c r="D12" s="173" t="s">
        <v>11</v>
      </c>
      <c r="E12" s="151" t="s">
        <v>479</v>
      </c>
      <c r="F12" s="129"/>
      <c r="G12" s="140"/>
      <c r="H12" s="150"/>
      <c r="I12" s="130"/>
      <c r="J12" s="131"/>
    </row>
    <row r="13" spans="2:10" ht="24.75" customHeight="1">
      <c r="B13" s="174"/>
      <c r="C13" s="175"/>
      <c r="D13" s="175"/>
      <c r="E13" s="120"/>
      <c r="F13" s="120"/>
      <c r="G13" s="150"/>
      <c r="H13" s="150"/>
      <c r="I13" s="130"/>
      <c r="J13" s="131"/>
    </row>
  </sheetData>
  <sheetProtection/>
  <mergeCells count="3">
    <mergeCell ref="D1:E1"/>
    <mergeCell ref="D2:E2"/>
    <mergeCell ref="D3:E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36"/>
  <sheetViews>
    <sheetView zoomScale="75" zoomScaleNormal="75" zoomScalePageLayoutView="0" workbookViewId="0" topLeftCell="A1">
      <selection activeCell="P30" sqref="P30"/>
    </sheetView>
  </sheetViews>
  <sheetFormatPr defaultColWidth="8.88671875" defaultRowHeight="15"/>
  <cols>
    <col min="1" max="1" width="3.5546875" style="0" customWidth="1"/>
    <col min="2" max="2" width="17.99609375" style="0" customWidth="1"/>
    <col min="3" max="3" width="9.21484375" style="0" customWidth="1"/>
    <col min="4" max="4" width="2.99609375" style="0" customWidth="1"/>
    <col min="5" max="5" width="2.6640625" style="0" customWidth="1"/>
    <col min="6" max="6" width="2.77734375" style="0" customWidth="1"/>
    <col min="7" max="8" width="2.5546875" style="0" customWidth="1"/>
    <col min="9" max="9" width="2.6640625" style="0" customWidth="1"/>
    <col min="10" max="11" width="2.5546875" style="0" customWidth="1"/>
    <col min="12" max="12" width="2.3359375" style="0" customWidth="1"/>
    <col min="13" max="13" width="2.21484375" style="0" customWidth="1"/>
    <col min="14" max="14" width="2.77734375" style="0" customWidth="1"/>
    <col min="15" max="15" width="2.4453125" style="0" customWidth="1"/>
    <col min="16" max="16" width="2.21484375" style="0" customWidth="1"/>
    <col min="17" max="17" width="1.66796875" style="0" customWidth="1"/>
    <col min="18" max="18" width="5.10546875" style="0" customWidth="1"/>
    <col min="19" max="19" width="2.21484375" style="0" customWidth="1"/>
    <col min="20" max="24" width="3.10546875" style="0" customWidth="1"/>
    <col min="25" max="33" width="2.77734375" style="0" customWidth="1"/>
    <col min="34" max="35" width="3.21484375" style="0" customWidth="1"/>
    <col min="36" max="36" width="2.77734375" style="0" customWidth="1"/>
    <col min="37" max="37" width="4.3359375" style="0" customWidth="1"/>
    <col min="38" max="43" width="2.77734375" style="0" customWidth="1"/>
    <col min="44" max="44" width="3.6640625" style="0" customWidth="1"/>
    <col min="45" max="45" width="6.99609375" style="0" customWidth="1"/>
  </cols>
  <sheetData>
    <row r="1" spans="1:46" ht="15.75" thickTop="1">
      <c r="A1" s="3"/>
      <c r="B1" s="3"/>
      <c r="C1" s="4" t="s">
        <v>57</v>
      </c>
      <c r="D1" s="5"/>
      <c r="E1" s="5"/>
      <c r="F1" s="5"/>
      <c r="G1" s="6"/>
      <c r="H1" s="5"/>
      <c r="I1" s="7" t="s">
        <v>4</v>
      </c>
      <c r="J1" s="8"/>
      <c r="K1" s="208" t="s">
        <v>349</v>
      </c>
      <c r="L1" s="209"/>
      <c r="M1" s="209"/>
      <c r="N1" s="210"/>
      <c r="O1" s="9" t="s">
        <v>5</v>
      </c>
      <c r="P1" s="10"/>
      <c r="Q1" s="211" t="s">
        <v>56</v>
      </c>
      <c r="R1" s="212"/>
      <c r="S1" s="212"/>
      <c r="T1" s="213"/>
      <c r="AS1" s="2"/>
      <c r="AT1" s="1"/>
    </row>
    <row r="2" spans="1:46" ht="15.75" thickBot="1">
      <c r="A2" s="11"/>
      <c r="B2" s="12" t="s">
        <v>55</v>
      </c>
      <c r="D2" s="13" t="s">
        <v>6</v>
      </c>
      <c r="E2" s="214">
        <v>11</v>
      </c>
      <c r="F2" s="215"/>
      <c r="G2" s="216"/>
      <c r="H2" s="217" t="s">
        <v>7</v>
      </c>
      <c r="I2" s="218"/>
      <c r="J2" s="218"/>
      <c r="K2" s="219">
        <v>39536</v>
      </c>
      <c r="L2" s="219"/>
      <c r="M2" s="219"/>
      <c r="N2" s="220"/>
      <c r="O2" s="14" t="s">
        <v>8</v>
      </c>
      <c r="P2" s="15"/>
      <c r="Q2" s="221">
        <v>0.4166666666666667</v>
      </c>
      <c r="R2" s="222"/>
      <c r="S2" s="222"/>
      <c r="T2" s="223"/>
      <c r="AS2" s="2"/>
      <c r="AT2" s="1"/>
    </row>
    <row r="3" spans="1:46" ht="15" thickTop="1">
      <c r="A3" s="18"/>
      <c r="B3" s="19" t="s">
        <v>13</v>
      </c>
      <c r="C3" s="20" t="s">
        <v>0</v>
      </c>
      <c r="D3" s="202" t="s">
        <v>14</v>
      </c>
      <c r="E3" s="203"/>
      <c r="F3" s="202" t="s">
        <v>15</v>
      </c>
      <c r="G3" s="203"/>
      <c r="H3" s="202" t="s">
        <v>16</v>
      </c>
      <c r="I3" s="203"/>
      <c r="J3" s="202" t="s">
        <v>17</v>
      </c>
      <c r="K3" s="203"/>
      <c r="L3" s="202"/>
      <c r="M3" s="203"/>
      <c r="N3" s="21" t="s">
        <v>18</v>
      </c>
      <c r="O3" s="22" t="s">
        <v>19</v>
      </c>
      <c r="P3" s="23" t="s">
        <v>20</v>
      </c>
      <c r="Q3" s="24"/>
      <c r="R3" s="204" t="s">
        <v>21</v>
      </c>
      <c r="S3" s="205"/>
      <c r="T3" s="206" t="s">
        <v>22</v>
      </c>
      <c r="U3" s="207"/>
      <c r="V3" s="25" t="s">
        <v>23</v>
      </c>
      <c r="AS3" s="2"/>
      <c r="AT3" s="1"/>
    </row>
    <row r="4" spans="1:46" ht="15">
      <c r="A4" s="26">
        <v>6</v>
      </c>
      <c r="B4" s="82" t="s">
        <v>350</v>
      </c>
      <c r="C4" s="83" t="s">
        <v>3</v>
      </c>
      <c r="D4" s="27"/>
      <c r="E4" s="28"/>
      <c r="F4" s="29">
        <f>+P14</f>
        <v>3</v>
      </c>
      <c r="G4" s="30">
        <f>+Q14</f>
        <v>0</v>
      </c>
      <c r="H4" s="29">
        <f>P10</f>
      </c>
      <c r="I4" s="30">
        <f>Q10</f>
      </c>
      <c r="J4" s="29">
        <f>P12</f>
      </c>
      <c r="K4" s="30">
        <f>Q12</f>
      </c>
      <c r="L4" s="29"/>
      <c r="M4" s="30"/>
      <c r="N4" s="31">
        <f>IF(SUM(D4:M4)=0,"",COUNTIF(E4:E7,"3"))</f>
        <v>1</v>
      </c>
      <c r="O4" s="32">
        <f>IF(SUM(E4:N4)=0,"",COUNTIF(D4:D7,"3"))</f>
        <v>0</v>
      </c>
      <c r="P4" s="33">
        <f>IF(SUM(D4:M4)=0,"",SUM(E4:E7))</f>
        <v>3</v>
      </c>
      <c r="Q4" s="34">
        <f>IF(SUM(D4:M4)=0,"",SUM(D4:D7))</f>
        <v>0</v>
      </c>
      <c r="R4" s="195">
        <v>1</v>
      </c>
      <c r="S4" s="196"/>
      <c r="T4" s="35">
        <f>+T10+T12+T14</f>
        <v>34</v>
      </c>
      <c r="U4" s="35">
        <f>+U10+U12+U14</f>
        <v>21</v>
      </c>
      <c r="V4" s="36">
        <f>+T4-U4</f>
        <v>13</v>
      </c>
      <c r="AS4" s="2"/>
      <c r="AT4" s="1"/>
    </row>
    <row r="5" spans="1:46" ht="15">
      <c r="A5" s="37">
        <v>25</v>
      </c>
      <c r="B5" s="82" t="s">
        <v>351</v>
      </c>
      <c r="C5" s="83" t="s">
        <v>352</v>
      </c>
      <c r="D5" s="38">
        <f>+Q14</f>
        <v>0</v>
      </c>
      <c r="E5" s="39">
        <f>+P14</f>
        <v>3</v>
      </c>
      <c r="F5" s="40"/>
      <c r="G5" s="41"/>
      <c r="H5" s="38">
        <f>P13</f>
      </c>
      <c r="I5" s="39">
        <f>Q13</f>
      </c>
      <c r="J5" s="38">
        <f>P11</f>
      </c>
      <c r="K5" s="39">
        <f>Q11</f>
      </c>
      <c r="L5" s="38"/>
      <c r="M5" s="39"/>
      <c r="N5" s="31">
        <f>IF(SUM(D5:M5)=0,"",COUNTIF(G4:G7,"3"))</f>
        <v>0</v>
      </c>
      <c r="O5" s="32">
        <f>IF(SUM(E5:N5)=0,"",COUNTIF(F4:F7,"3"))</f>
        <v>1</v>
      </c>
      <c r="P5" s="33">
        <f>IF(SUM(D5:M5)=0,"",SUM(G4:G7))</f>
        <v>0</v>
      </c>
      <c r="Q5" s="34">
        <f>IF(SUM(D5:M5)=0,"",SUM(F4:F7))</f>
        <v>3</v>
      </c>
      <c r="R5" s="195">
        <v>2</v>
      </c>
      <c r="S5" s="196"/>
      <c r="T5" s="35">
        <f>+T11+T13+U14</f>
        <v>21</v>
      </c>
      <c r="U5" s="35">
        <f>+U11+U13+T14</f>
        <v>34</v>
      </c>
      <c r="V5" s="36">
        <f>+T5-U5</f>
        <v>-13</v>
      </c>
      <c r="AS5" s="2"/>
      <c r="AT5" s="1"/>
    </row>
    <row r="6" spans="1:45" ht="15">
      <c r="A6" s="37">
        <v>49</v>
      </c>
      <c r="B6" s="82" t="s">
        <v>353</v>
      </c>
      <c r="C6" s="83" t="s">
        <v>1</v>
      </c>
      <c r="D6" s="38">
        <f>+Q10</f>
      </c>
      <c r="E6" s="39">
        <f>+P10</f>
      </c>
      <c r="F6" s="38">
        <f>Q13</f>
      </c>
      <c r="G6" s="39">
        <f>P13</f>
      </c>
      <c r="H6" s="40"/>
      <c r="I6" s="41"/>
      <c r="J6" s="38">
        <f>P15</f>
      </c>
      <c r="K6" s="39">
        <f>Q15</f>
      </c>
      <c r="L6" s="38"/>
      <c r="M6" s="39"/>
      <c r="N6" s="31">
        <f>IF(SUM(D6:M6)=0,"",COUNTIF(I4:I7,"3"))</f>
      </c>
      <c r="O6" s="32">
        <f>IF(SUM(E6:N6)=0,"",COUNTIF(H4:H7,"3"))</f>
      </c>
      <c r="P6" s="33">
        <f>IF(SUM(D6:M6)=0,"",SUM(I4:I7))</f>
      </c>
      <c r="Q6" s="34">
        <f>IF(SUM(D6:M6)=0,"",SUM(H4:H7))</f>
      </c>
      <c r="R6" s="195"/>
      <c r="S6" s="196"/>
      <c r="T6" s="35">
        <f>+U10+U13+T15</f>
        <v>0</v>
      </c>
      <c r="U6" s="35">
        <f>+T10+T13+U15</f>
        <v>0</v>
      </c>
      <c r="V6" s="36">
        <f>+T6-U6</f>
        <v>0</v>
      </c>
      <c r="AS6" s="2"/>
    </row>
    <row r="7" spans="1:45" ht="15.75" thickBot="1">
      <c r="A7" s="37"/>
      <c r="B7" s="84"/>
      <c r="C7" s="83"/>
      <c r="D7" s="38">
        <f>Q12</f>
      </c>
      <c r="E7" s="39">
        <f>P12</f>
      </c>
      <c r="F7" s="38">
        <f>Q11</f>
      </c>
      <c r="G7" s="39">
        <f>P11</f>
      </c>
      <c r="H7" s="38">
        <f>Q15</f>
      </c>
      <c r="I7" s="39">
        <f>P15</f>
      </c>
      <c r="J7" s="40"/>
      <c r="K7" s="41"/>
      <c r="L7" s="38"/>
      <c r="M7" s="39"/>
      <c r="N7" s="31">
        <f>IF(SUM(D7:M7)=0,"",COUNTIF(K4:K7,"3"))</f>
      </c>
      <c r="O7" s="32">
        <f>IF(SUM(E7:N7)=0,"",COUNTIF(J4:J7,"3"))</f>
      </c>
      <c r="P7" s="33">
        <f>IF(SUM(D7:M8)=0,"",SUM(K4:K7))</f>
      </c>
      <c r="Q7" s="34">
        <f>IF(SUM(D7:M7)=0,"",SUM(J4:J7))</f>
      </c>
      <c r="R7" s="195"/>
      <c r="S7" s="196"/>
      <c r="T7" s="35">
        <f>+U11+U12+U15</f>
        <v>0</v>
      </c>
      <c r="U7" s="35">
        <f>+T11+T12+T15</f>
        <v>0</v>
      </c>
      <c r="V7" s="36">
        <f>+T7-U7</f>
        <v>0</v>
      </c>
      <c r="AS7" s="2"/>
    </row>
    <row r="8" spans="1:45" ht="15" thickTop="1">
      <c r="A8" s="42"/>
      <c r="B8" s="43" t="s">
        <v>27</v>
      </c>
      <c r="C8" s="85" t="s">
        <v>27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5"/>
      <c r="S8" s="46"/>
      <c r="T8" s="47"/>
      <c r="U8" s="48" t="s">
        <v>28</v>
      </c>
      <c r="V8" s="49">
        <f>SUM(V4:V7)</f>
        <v>0</v>
      </c>
      <c r="W8" s="48" t="str">
        <f>IF(V8=0,"OK","Virhe")</f>
        <v>OK</v>
      </c>
      <c r="X8" s="50"/>
      <c r="AS8" s="2"/>
    </row>
    <row r="9" spans="1:45" ht="15" thickBot="1">
      <c r="A9" s="51"/>
      <c r="B9" s="86" t="s">
        <v>29</v>
      </c>
      <c r="C9" s="87"/>
      <c r="D9" s="77"/>
      <c r="E9" s="78"/>
      <c r="F9" s="197" t="s">
        <v>30</v>
      </c>
      <c r="G9" s="198"/>
      <c r="H9" s="199" t="s">
        <v>31</v>
      </c>
      <c r="I9" s="198"/>
      <c r="J9" s="199" t="s">
        <v>32</v>
      </c>
      <c r="K9" s="198"/>
      <c r="L9" s="199" t="s">
        <v>33</v>
      </c>
      <c r="M9" s="198"/>
      <c r="N9" s="199" t="s">
        <v>34</v>
      </c>
      <c r="O9" s="198"/>
      <c r="P9" s="200" t="s">
        <v>35</v>
      </c>
      <c r="Q9" s="201"/>
      <c r="S9" s="53"/>
      <c r="T9" s="54" t="s">
        <v>22</v>
      </c>
      <c r="U9" s="55"/>
      <c r="V9" s="25" t="s">
        <v>23</v>
      </c>
      <c r="AS9" s="2"/>
    </row>
    <row r="10" spans="1:45" ht="15">
      <c r="A10" s="56" t="s">
        <v>36</v>
      </c>
      <c r="B10" s="88" t="str">
        <f>IF(B4&gt;"",B4,"")</f>
        <v>H. Nyberg/ J. Oksanen</v>
      </c>
      <c r="C10" s="88" t="str">
        <f>IF(B6&gt;"",B6,"")</f>
        <v>V. Välimäki/ S. Pelli</v>
      </c>
      <c r="D10" s="79"/>
      <c r="E10" s="57"/>
      <c r="F10" s="193"/>
      <c r="G10" s="194"/>
      <c r="H10" s="190"/>
      <c r="I10" s="191"/>
      <c r="J10" s="190"/>
      <c r="K10" s="191"/>
      <c r="L10" s="190"/>
      <c r="M10" s="191"/>
      <c r="N10" s="192"/>
      <c r="O10" s="191"/>
      <c r="P10" s="58">
        <f aca="true" t="shared" si="0" ref="P10:P15">IF(COUNT(F10:N10)=0,"",COUNTIF(F10:N10,"&gt;=0"))</f>
      </c>
      <c r="Q10" s="59">
        <f aca="true" t="shared" si="1" ref="Q10:Q15">IF(COUNT(F10:N10)=0,"",(IF(LEFT(F10,1)="-",1,0)+IF(LEFT(H10,1)="-",1,0)+IF(LEFT(J10,1)="-",1,0)+IF(LEFT(L10,1)="-",1,0)+IF(LEFT(N10,1)="-",1,0)))</f>
      </c>
      <c r="R10" s="108">
        <v>0.4166666666666667</v>
      </c>
      <c r="S10" s="60"/>
      <c r="T10" s="61">
        <f aca="true" t="shared" si="2" ref="T10:U15">+Y10+AA10+AC10+AE10+AG10</f>
        <v>0</v>
      </c>
      <c r="U10" s="62">
        <f t="shared" si="2"/>
        <v>0</v>
      </c>
      <c r="V10" s="63">
        <f aca="true" t="shared" si="3" ref="V10:V15">+T10-U10</f>
        <v>0</v>
      </c>
      <c r="Y10" s="64">
        <f>IF(F10="",0,IF(LEFT(F10,1)="-",ABS(F10),(IF(F10&gt;9,F10+2,11))))</f>
        <v>0</v>
      </c>
      <c r="Z10" s="65">
        <f aca="true" t="shared" si="4" ref="Z10:Z15">IF(F10="",0,IF(LEFT(F10,1)="-",(IF(ABS(F10)&gt;9,(ABS(F10)+2),11)),F10))</f>
        <v>0</v>
      </c>
      <c r="AA10" s="64">
        <f>IF(H10="",0,IF(LEFT(H10,1)="-",ABS(H10),(IF(H10&gt;9,H10+2,11))))</f>
        <v>0</v>
      </c>
      <c r="AB10" s="65">
        <f aca="true" t="shared" si="5" ref="AB10:AB15">IF(H10="",0,IF(LEFT(H10,1)="-",(IF(ABS(H10)&gt;9,(ABS(H10)+2),11)),H10))</f>
        <v>0</v>
      </c>
      <c r="AC10" s="64">
        <f>IF(J10="",0,IF(LEFT(J10,1)="-",ABS(J10),(IF(J10&gt;9,J10+2,11))))</f>
        <v>0</v>
      </c>
      <c r="AD10" s="65">
        <f aca="true" t="shared" si="6" ref="AD10:AD15">IF(J10="",0,IF(LEFT(J10,1)="-",(IF(ABS(J10)&gt;9,(ABS(J10)+2),11)),J10))</f>
        <v>0</v>
      </c>
      <c r="AE10" s="64">
        <f>IF(L10="",0,IF(LEFT(L10,1)="-",ABS(L10),(IF(L10&gt;9,L10+2,11))))</f>
        <v>0</v>
      </c>
      <c r="AF10" s="65">
        <f aca="true" t="shared" si="7" ref="AF10:AF15">IF(L10="",0,IF(LEFT(L10,1)="-",(IF(ABS(L10)&gt;9,(ABS(L10)+2),11)),L10))</f>
        <v>0</v>
      </c>
      <c r="AG10" s="64">
        <f aca="true" t="shared" si="8" ref="AG10:AG15">IF(N10="",0,IF(LEFT(N10,1)="-",ABS(N10),(IF(N10&gt;9,N10+2,11))))</f>
        <v>0</v>
      </c>
      <c r="AH10" s="65">
        <f aca="true" t="shared" si="9" ref="AH10:AH15">IF(N10="",0,IF(LEFT(N10,1)="-",(IF(ABS(N10)&gt;9,(ABS(N10)+2),11)),N10))</f>
        <v>0</v>
      </c>
      <c r="AS10" s="17"/>
    </row>
    <row r="11" spans="1:45" ht="15">
      <c r="A11" s="56" t="s">
        <v>37</v>
      </c>
      <c r="B11" s="88"/>
      <c r="C11" s="88">
        <f>IF(B7&gt;"",B7,"")</f>
      </c>
      <c r="D11" s="80"/>
      <c r="E11" s="57"/>
      <c r="F11" s="183"/>
      <c r="G11" s="184"/>
      <c r="H11" s="183"/>
      <c r="I11" s="184"/>
      <c r="J11" s="183"/>
      <c r="K11" s="184"/>
      <c r="L11" s="183"/>
      <c r="M11" s="184"/>
      <c r="N11" s="183"/>
      <c r="O11" s="184"/>
      <c r="P11" s="58">
        <f t="shared" si="0"/>
      </c>
      <c r="Q11" s="59">
        <f t="shared" si="1"/>
      </c>
      <c r="R11" s="66"/>
      <c r="S11" s="67"/>
      <c r="T11" s="61">
        <f t="shared" si="2"/>
        <v>0</v>
      </c>
      <c r="U11" s="62">
        <f t="shared" si="2"/>
        <v>0</v>
      </c>
      <c r="V11" s="63">
        <f t="shared" si="3"/>
        <v>0</v>
      </c>
      <c r="Y11" s="68">
        <f>IF(F11="",0,IF(LEFT(F11,1)="-",ABS(F11),(IF(F11&gt;9,F11+2,11))))</f>
        <v>0</v>
      </c>
      <c r="Z11" s="69">
        <f t="shared" si="4"/>
        <v>0</v>
      </c>
      <c r="AA11" s="68">
        <f>IF(H11="",0,IF(LEFT(H11,1)="-",ABS(H11),(IF(H11&gt;9,H11+2,11))))</f>
        <v>0</v>
      </c>
      <c r="AB11" s="69">
        <f t="shared" si="5"/>
        <v>0</v>
      </c>
      <c r="AC11" s="68">
        <f>IF(J11="",0,IF(LEFT(J11,1)="-",ABS(J11),(IF(J11&gt;9,J11+2,11))))</f>
        <v>0</v>
      </c>
      <c r="AD11" s="69">
        <f t="shared" si="6"/>
        <v>0</v>
      </c>
      <c r="AE11" s="68">
        <f>IF(L11="",0,IF(LEFT(L11,1)="-",ABS(L11),(IF(L11&gt;9,L11+2,11))))</f>
        <v>0</v>
      </c>
      <c r="AF11" s="69">
        <f t="shared" si="7"/>
        <v>0</v>
      </c>
      <c r="AG11" s="68">
        <f t="shared" si="8"/>
        <v>0</v>
      </c>
      <c r="AH11" s="69">
        <f t="shared" si="9"/>
        <v>0</v>
      </c>
      <c r="AS11" s="17"/>
    </row>
    <row r="12" spans="1:45" ht="15.75" thickBot="1">
      <c r="A12" s="56" t="s">
        <v>38</v>
      </c>
      <c r="B12" s="89"/>
      <c r="C12" s="89">
        <f>IF(B7&gt;"",B7,"")</f>
      </c>
      <c r="D12" s="77"/>
      <c r="E12" s="52"/>
      <c r="F12" s="188"/>
      <c r="G12" s="189"/>
      <c r="H12" s="188"/>
      <c r="I12" s="189"/>
      <c r="J12" s="188"/>
      <c r="K12" s="189"/>
      <c r="L12" s="188"/>
      <c r="M12" s="189"/>
      <c r="N12" s="188"/>
      <c r="O12" s="189"/>
      <c r="P12" s="58">
        <f t="shared" si="0"/>
      </c>
      <c r="Q12" s="59">
        <f t="shared" si="1"/>
      </c>
      <c r="R12" s="66"/>
      <c r="S12" s="67"/>
      <c r="T12" s="61">
        <f t="shared" si="2"/>
        <v>0</v>
      </c>
      <c r="U12" s="62">
        <f t="shared" si="2"/>
        <v>0</v>
      </c>
      <c r="V12" s="63">
        <f t="shared" si="3"/>
        <v>0</v>
      </c>
      <c r="Y12" s="68">
        <f aca="true" t="shared" si="10" ref="Y12:AE15">IF(F12="",0,IF(LEFT(F12,1)="-",ABS(F12),(IF(F12&gt;9,F12+2,11))))</f>
        <v>0</v>
      </c>
      <c r="Z12" s="69">
        <f t="shared" si="4"/>
        <v>0</v>
      </c>
      <c r="AA12" s="68">
        <f t="shared" si="10"/>
        <v>0</v>
      </c>
      <c r="AB12" s="69">
        <f t="shared" si="5"/>
        <v>0</v>
      </c>
      <c r="AC12" s="68">
        <f t="shared" si="10"/>
        <v>0</v>
      </c>
      <c r="AD12" s="69">
        <f t="shared" si="6"/>
        <v>0</v>
      </c>
      <c r="AE12" s="68">
        <f t="shared" si="10"/>
        <v>0</v>
      </c>
      <c r="AF12" s="69">
        <f t="shared" si="7"/>
        <v>0</v>
      </c>
      <c r="AG12" s="68">
        <f t="shared" si="8"/>
        <v>0</v>
      </c>
      <c r="AH12" s="69">
        <f t="shared" si="9"/>
        <v>0</v>
      </c>
      <c r="AS12" s="17"/>
    </row>
    <row r="13" spans="1:34" ht="15">
      <c r="A13" s="56" t="s">
        <v>40</v>
      </c>
      <c r="B13" s="88" t="str">
        <f>IF(B5&gt;"",B5,"")</f>
        <v>M-M Vastavuo/ V. Lahtinen</v>
      </c>
      <c r="C13" s="88" t="str">
        <f>IF(B6&gt;"",B6,"")</f>
        <v>V. Välimäki/ S. Pelli</v>
      </c>
      <c r="D13" s="79"/>
      <c r="E13" s="57"/>
      <c r="F13" s="190"/>
      <c r="G13" s="191"/>
      <c r="H13" s="190"/>
      <c r="I13" s="191"/>
      <c r="J13" s="190"/>
      <c r="K13" s="191"/>
      <c r="L13" s="190"/>
      <c r="M13" s="191"/>
      <c r="N13" s="190"/>
      <c r="O13" s="191"/>
      <c r="P13" s="58">
        <f t="shared" si="0"/>
      </c>
      <c r="Q13" s="59">
        <f t="shared" si="1"/>
      </c>
      <c r="R13" s="109">
        <v>0.43402777777777773</v>
      </c>
      <c r="S13" s="67"/>
      <c r="T13" s="61">
        <f t="shared" si="2"/>
        <v>0</v>
      </c>
      <c r="U13" s="62">
        <f t="shared" si="2"/>
        <v>0</v>
      </c>
      <c r="V13" s="63">
        <f t="shared" si="3"/>
        <v>0</v>
      </c>
      <c r="Y13" s="68">
        <f t="shared" si="10"/>
        <v>0</v>
      </c>
      <c r="Z13" s="69">
        <f t="shared" si="4"/>
        <v>0</v>
      </c>
      <c r="AA13" s="68">
        <f t="shared" si="10"/>
        <v>0</v>
      </c>
      <c r="AB13" s="69">
        <f t="shared" si="5"/>
        <v>0</v>
      </c>
      <c r="AC13" s="68">
        <f t="shared" si="10"/>
        <v>0</v>
      </c>
      <c r="AD13" s="69">
        <f t="shared" si="6"/>
        <v>0</v>
      </c>
      <c r="AE13" s="68">
        <f t="shared" si="10"/>
        <v>0</v>
      </c>
      <c r="AF13" s="69">
        <f t="shared" si="7"/>
        <v>0</v>
      </c>
      <c r="AG13" s="68">
        <f t="shared" si="8"/>
        <v>0</v>
      </c>
      <c r="AH13" s="69">
        <f t="shared" si="9"/>
        <v>0</v>
      </c>
    </row>
    <row r="14" spans="1:34" ht="15">
      <c r="A14" s="56" t="s">
        <v>41</v>
      </c>
      <c r="B14" s="88" t="str">
        <f>IF(B4&gt;"",B4,"")</f>
        <v>H. Nyberg/ J. Oksanen</v>
      </c>
      <c r="C14" s="88" t="str">
        <f>IF(B5&gt;"",B5,"")</f>
        <v>M-M Vastavuo/ V. Lahtinen</v>
      </c>
      <c r="D14" s="80"/>
      <c r="E14" s="57"/>
      <c r="F14" s="183">
        <v>2</v>
      </c>
      <c r="G14" s="184"/>
      <c r="H14" s="183">
        <v>9</v>
      </c>
      <c r="I14" s="184"/>
      <c r="J14" s="187">
        <v>10</v>
      </c>
      <c r="K14" s="184"/>
      <c r="L14" s="183"/>
      <c r="M14" s="184"/>
      <c r="N14" s="183"/>
      <c r="O14" s="184"/>
      <c r="P14" s="58">
        <f t="shared" si="0"/>
        <v>3</v>
      </c>
      <c r="Q14" s="59">
        <f t="shared" si="1"/>
        <v>0</v>
      </c>
      <c r="R14" s="109">
        <v>0.4513888888888889</v>
      </c>
      <c r="S14" s="67"/>
      <c r="T14" s="61">
        <f t="shared" si="2"/>
        <v>34</v>
      </c>
      <c r="U14" s="62">
        <f t="shared" si="2"/>
        <v>21</v>
      </c>
      <c r="V14" s="63">
        <f t="shared" si="3"/>
        <v>13</v>
      </c>
      <c r="Y14" s="68">
        <f t="shared" si="10"/>
        <v>11</v>
      </c>
      <c r="Z14" s="69">
        <f t="shared" si="4"/>
        <v>2</v>
      </c>
      <c r="AA14" s="68">
        <f t="shared" si="10"/>
        <v>11</v>
      </c>
      <c r="AB14" s="69">
        <f t="shared" si="5"/>
        <v>9</v>
      </c>
      <c r="AC14" s="68">
        <f t="shared" si="10"/>
        <v>12</v>
      </c>
      <c r="AD14" s="69">
        <f t="shared" si="6"/>
        <v>10</v>
      </c>
      <c r="AE14" s="68">
        <f t="shared" si="10"/>
        <v>0</v>
      </c>
      <c r="AF14" s="69">
        <f t="shared" si="7"/>
        <v>0</v>
      </c>
      <c r="AG14" s="68">
        <f t="shared" si="8"/>
        <v>0</v>
      </c>
      <c r="AH14" s="69">
        <f t="shared" si="9"/>
        <v>0</v>
      </c>
    </row>
    <row r="15" spans="1:34" ht="15.75" thickBot="1">
      <c r="A15" s="70" t="s">
        <v>42</v>
      </c>
      <c r="B15" s="90"/>
      <c r="C15" s="90">
        <f>IF(B7&gt;"",B7,"")</f>
      </c>
      <c r="D15" s="81"/>
      <c r="E15" s="71"/>
      <c r="F15" s="185"/>
      <c r="G15" s="186"/>
      <c r="H15" s="185"/>
      <c r="I15" s="186"/>
      <c r="J15" s="185"/>
      <c r="K15" s="186"/>
      <c r="L15" s="185"/>
      <c r="M15" s="186"/>
      <c r="N15" s="185"/>
      <c r="O15" s="186"/>
      <c r="P15" s="72">
        <f t="shared" si="0"/>
      </c>
      <c r="Q15" s="73">
        <f t="shared" si="1"/>
      </c>
      <c r="R15" s="74"/>
      <c r="S15" s="16"/>
      <c r="T15" s="61">
        <f t="shared" si="2"/>
        <v>0</v>
      </c>
      <c r="U15" s="62">
        <f t="shared" si="2"/>
        <v>0</v>
      </c>
      <c r="V15" s="63">
        <f t="shared" si="3"/>
        <v>0</v>
      </c>
      <c r="Y15" s="75">
        <f t="shared" si="10"/>
        <v>0</v>
      </c>
      <c r="Z15" s="76">
        <f t="shared" si="4"/>
        <v>0</v>
      </c>
      <c r="AA15" s="75">
        <f t="shared" si="10"/>
        <v>0</v>
      </c>
      <c r="AB15" s="76">
        <f t="shared" si="5"/>
        <v>0</v>
      </c>
      <c r="AC15" s="75">
        <f t="shared" si="10"/>
        <v>0</v>
      </c>
      <c r="AD15" s="76">
        <f t="shared" si="6"/>
        <v>0</v>
      </c>
      <c r="AE15" s="75">
        <f t="shared" si="10"/>
        <v>0</v>
      </c>
      <c r="AF15" s="76">
        <f t="shared" si="7"/>
        <v>0</v>
      </c>
      <c r="AG15" s="75">
        <f t="shared" si="8"/>
        <v>0</v>
      </c>
      <c r="AH15" s="76">
        <f t="shared" si="9"/>
        <v>0</v>
      </c>
    </row>
    <row r="16" spans="2:3" ht="15.75" thickBot="1" thickTop="1">
      <c r="B16" s="91"/>
      <c r="C16" s="91"/>
    </row>
    <row r="17" spans="1:20" ht="15.75" thickTop="1">
      <c r="A17" s="3"/>
      <c r="B17" s="3"/>
      <c r="C17" s="4" t="s">
        <v>57</v>
      </c>
      <c r="D17" s="5"/>
      <c r="E17" s="5"/>
      <c r="F17" s="5"/>
      <c r="G17" s="6"/>
      <c r="H17" s="5"/>
      <c r="I17" s="7" t="s">
        <v>4</v>
      </c>
      <c r="J17" s="8"/>
      <c r="K17" s="208" t="s">
        <v>349</v>
      </c>
      <c r="L17" s="209"/>
      <c r="M17" s="209"/>
      <c r="N17" s="210"/>
      <c r="O17" s="9" t="s">
        <v>5</v>
      </c>
      <c r="P17" s="10"/>
      <c r="Q17" s="211" t="s">
        <v>58</v>
      </c>
      <c r="R17" s="212"/>
      <c r="S17" s="212"/>
      <c r="T17" s="213"/>
    </row>
    <row r="18" spans="1:20" ht="15.75" thickBot="1">
      <c r="A18" s="11"/>
      <c r="B18" s="12" t="s">
        <v>55</v>
      </c>
      <c r="D18" s="13" t="s">
        <v>6</v>
      </c>
      <c r="E18" s="214">
        <v>12</v>
      </c>
      <c r="F18" s="215"/>
      <c r="G18" s="216"/>
      <c r="H18" s="217" t="s">
        <v>7</v>
      </c>
      <c r="I18" s="218"/>
      <c r="J18" s="218"/>
      <c r="K18" s="219">
        <v>39536</v>
      </c>
      <c r="L18" s="219"/>
      <c r="M18" s="219"/>
      <c r="N18" s="220"/>
      <c r="O18" s="14" t="s">
        <v>8</v>
      </c>
      <c r="P18" s="15"/>
      <c r="Q18" s="221">
        <v>0.4166666666666667</v>
      </c>
      <c r="R18" s="222"/>
      <c r="S18" s="222"/>
      <c r="T18" s="223"/>
    </row>
    <row r="19" spans="1:22" ht="15" thickTop="1">
      <c r="A19" s="18"/>
      <c r="B19" s="19" t="s">
        <v>13</v>
      </c>
      <c r="C19" s="20" t="s">
        <v>0</v>
      </c>
      <c r="D19" s="202" t="s">
        <v>14</v>
      </c>
      <c r="E19" s="203"/>
      <c r="F19" s="202" t="s">
        <v>15</v>
      </c>
      <c r="G19" s="203"/>
      <c r="H19" s="202" t="s">
        <v>16</v>
      </c>
      <c r="I19" s="203"/>
      <c r="J19" s="202" t="s">
        <v>17</v>
      </c>
      <c r="K19" s="203"/>
      <c r="L19" s="202"/>
      <c r="M19" s="203"/>
      <c r="N19" s="21" t="s">
        <v>18</v>
      </c>
      <c r="O19" s="22" t="s">
        <v>19</v>
      </c>
      <c r="P19" s="23" t="s">
        <v>20</v>
      </c>
      <c r="Q19" s="24"/>
      <c r="R19" s="204" t="s">
        <v>21</v>
      </c>
      <c r="S19" s="205"/>
      <c r="T19" s="206" t="s">
        <v>22</v>
      </c>
      <c r="U19" s="207"/>
      <c r="V19" s="25" t="s">
        <v>23</v>
      </c>
    </row>
    <row r="20" spans="1:22" ht="15">
      <c r="A20" s="26">
        <v>11</v>
      </c>
      <c r="B20" s="82" t="s">
        <v>354</v>
      </c>
      <c r="C20" s="83" t="s">
        <v>26</v>
      </c>
      <c r="D20" s="27"/>
      <c r="E20" s="28"/>
      <c r="F20" s="29">
        <f>+P30</f>
        <v>3</v>
      </c>
      <c r="G20" s="30">
        <f>+Q30</f>
        <v>2</v>
      </c>
      <c r="H20" s="29">
        <f>P26</f>
        <v>3</v>
      </c>
      <c r="I20" s="30">
        <f>Q26</f>
        <v>0</v>
      </c>
      <c r="J20" s="29">
        <f>P28</f>
      </c>
      <c r="K20" s="30">
        <f>Q28</f>
      </c>
      <c r="L20" s="29"/>
      <c r="M20" s="30"/>
      <c r="N20" s="31">
        <f>IF(SUM(D20:M20)=0,"",COUNTIF(E20:E23,"3"))</f>
        <v>2</v>
      </c>
      <c r="O20" s="32">
        <f>IF(SUM(E20:N20)=0,"",COUNTIF(D20:D23,"3"))</f>
        <v>0</v>
      </c>
      <c r="P20" s="33">
        <f>IF(SUM(D20:M20)=0,"",SUM(E20:E23))</f>
        <v>6</v>
      </c>
      <c r="Q20" s="34">
        <f>IF(SUM(D20:M20)=0,"",SUM(D20:D23))</f>
        <v>2</v>
      </c>
      <c r="R20" s="195">
        <v>1</v>
      </c>
      <c r="S20" s="196"/>
      <c r="T20" s="35">
        <f>+T26+T28+T30</f>
        <v>0</v>
      </c>
      <c r="U20" s="35">
        <f>+U26+U28+U30</f>
        <v>0</v>
      </c>
      <c r="V20" s="36">
        <f>+T20-U20</f>
        <v>0</v>
      </c>
    </row>
    <row r="21" spans="1:22" ht="15">
      <c r="A21" s="37">
        <v>13</v>
      </c>
      <c r="B21" s="82" t="s">
        <v>355</v>
      </c>
      <c r="C21" s="83" t="s">
        <v>356</v>
      </c>
      <c r="D21" s="38">
        <f>+Q30</f>
        <v>2</v>
      </c>
      <c r="E21" s="39">
        <f>+P30</f>
        <v>3</v>
      </c>
      <c r="F21" s="40"/>
      <c r="G21" s="41"/>
      <c r="H21" s="38">
        <f>P29</f>
        <v>1</v>
      </c>
      <c r="I21" s="39">
        <f>Q29</f>
        <v>3</v>
      </c>
      <c r="J21" s="38">
        <f>P27</f>
      </c>
      <c r="K21" s="39">
        <f>Q27</f>
      </c>
      <c r="L21" s="38"/>
      <c r="M21" s="39"/>
      <c r="N21" s="31">
        <f>IF(SUM(D21:M21)=0,"",COUNTIF(G20:G23,"3"))</f>
        <v>0</v>
      </c>
      <c r="O21" s="32">
        <f>IF(SUM(E21:N21)=0,"",COUNTIF(F20:F23,"3"))</f>
        <v>2</v>
      </c>
      <c r="P21" s="33">
        <f>IF(SUM(D21:M21)=0,"",SUM(G20:G23))</f>
        <v>3</v>
      </c>
      <c r="Q21" s="34">
        <f>IF(SUM(D21:M21)=0,"",SUM(F20:F23))</f>
        <v>6</v>
      </c>
      <c r="R21" s="195">
        <v>3</v>
      </c>
      <c r="S21" s="196"/>
      <c r="T21" s="35">
        <f>+T27+T29+U30</f>
        <v>0</v>
      </c>
      <c r="U21" s="35">
        <f>+U27+U29+T30</f>
        <v>0</v>
      </c>
      <c r="V21" s="36">
        <f>+T21-U21</f>
        <v>0</v>
      </c>
    </row>
    <row r="22" spans="1:22" ht="15">
      <c r="A22" s="37">
        <v>43</v>
      </c>
      <c r="B22" s="82" t="s">
        <v>357</v>
      </c>
      <c r="C22" s="83" t="s">
        <v>3</v>
      </c>
      <c r="D22" s="38">
        <f>+Q26</f>
        <v>0</v>
      </c>
      <c r="E22" s="39">
        <f>+P26</f>
        <v>3</v>
      </c>
      <c r="F22" s="38">
        <f>Q29</f>
        <v>3</v>
      </c>
      <c r="G22" s="39">
        <f>P29</f>
        <v>1</v>
      </c>
      <c r="H22" s="40"/>
      <c r="I22" s="41"/>
      <c r="J22" s="38">
        <f>P31</f>
      </c>
      <c r="K22" s="39">
        <f>Q31</f>
      </c>
      <c r="L22" s="38"/>
      <c r="M22" s="39"/>
      <c r="N22" s="31">
        <f>IF(SUM(D22:M22)=0,"",COUNTIF(I20:I23,"3"))</f>
        <v>1</v>
      </c>
      <c r="O22" s="32">
        <f>IF(SUM(E22:N22)=0,"",COUNTIF(H20:H23,"3"))</f>
        <v>1</v>
      </c>
      <c r="P22" s="33">
        <f>IF(SUM(D22:M22)=0,"",SUM(I20:I23))</f>
        <v>3</v>
      </c>
      <c r="Q22" s="34">
        <f>IF(SUM(D22:M22)=0,"",SUM(H20:H23))</f>
        <v>4</v>
      </c>
      <c r="R22" s="195">
        <v>2</v>
      </c>
      <c r="S22" s="196"/>
      <c r="T22" s="35">
        <f>+U26+U29+T31</f>
        <v>0</v>
      </c>
      <c r="U22" s="35">
        <f>+T26+T29+U31</f>
        <v>0</v>
      </c>
      <c r="V22" s="36">
        <f>+T22-U22</f>
        <v>0</v>
      </c>
    </row>
    <row r="23" spans="1:22" ht="15.75" thickBot="1">
      <c r="A23" s="37"/>
      <c r="B23" s="84"/>
      <c r="C23" s="83"/>
      <c r="D23" s="38">
        <f>Q28</f>
      </c>
      <c r="E23" s="39">
        <f>P28</f>
      </c>
      <c r="F23" s="38">
        <f>Q27</f>
      </c>
      <c r="G23" s="39">
        <f>P27</f>
      </c>
      <c r="H23" s="38">
        <f>Q31</f>
      </c>
      <c r="I23" s="39">
        <f>P31</f>
      </c>
      <c r="J23" s="40"/>
      <c r="K23" s="41"/>
      <c r="L23" s="38"/>
      <c r="M23" s="39"/>
      <c r="N23" s="31">
        <f>IF(SUM(D23:M23)=0,"",COUNTIF(K20:K23,"3"))</f>
      </c>
      <c r="O23" s="32">
        <f>IF(SUM(E23:N23)=0,"",COUNTIF(J20:J23,"3"))</f>
      </c>
      <c r="P23" s="33">
        <f>IF(SUM(D23:M24)=0,"",SUM(K20:K23))</f>
      </c>
      <c r="Q23" s="34">
        <f>IF(SUM(D23:M23)=0,"",SUM(J20:J23))</f>
      </c>
      <c r="R23" s="195"/>
      <c r="S23" s="196"/>
      <c r="T23" s="35">
        <f>+U27+U28+U31</f>
        <v>0</v>
      </c>
      <c r="U23" s="35">
        <f>+T27+T28+T31</f>
        <v>0</v>
      </c>
      <c r="V23" s="36">
        <f>+T23-U23</f>
        <v>0</v>
      </c>
    </row>
    <row r="24" spans="1:22" ht="15" thickTop="1">
      <c r="A24" s="42"/>
      <c r="B24" s="43" t="s">
        <v>27</v>
      </c>
      <c r="C24" s="85" t="s">
        <v>27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5"/>
      <c r="S24" s="46"/>
      <c r="T24" s="47"/>
      <c r="U24" s="48" t="s">
        <v>28</v>
      </c>
      <c r="V24" s="49">
        <f>SUM(V20:V23)</f>
        <v>0</v>
      </c>
    </row>
    <row r="25" spans="1:25" ht="15" thickBot="1">
      <c r="A25" s="51"/>
      <c r="B25" s="86" t="s">
        <v>29</v>
      </c>
      <c r="C25" s="87"/>
      <c r="D25" s="77"/>
      <c r="E25" s="78"/>
      <c r="F25" s="197" t="s">
        <v>30</v>
      </c>
      <c r="G25" s="198"/>
      <c r="H25" s="199" t="s">
        <v>31</v>
      </c>
      <c r="I25" s="198"/>
      <c r="J25" s="199" t="s">
        <v>32</v>
      </c>
      <c r="K25" s="198"/>
      <c r="L25" s="199" t="s">
        <v>33</v>
      </c>
      <c r="M25" s="198"/>
      <c r="N25" s="199" t="s">
        <v>34</v>
      </c>
      <c r="O25" s="198"/>
      <c r="P25" s="200" t="s">
        <v>35</v>
      </c>
      <c r="Q25" s="201"/>
      <c r="S25" s="53"/>
      <c r="T25" s="54" t="s">
        <v>22</v>
      </c>
      <c r="U25" s="55"/>
      <c r="V25" s="25" t="s">
        <v>23</v>
      </c>
      <c r="X25" s="48" t="str">
        <f>IF('[1]ottelupoytakirja'!Z68=0,"OK","Virhe")</f>
        <v>OK</v>
      </c>
      <c r="Y25" s="48"/>
    </row>
    <row r="26" spans="1:22" ht="15.75" thickBot="1">
      <c r="A26" s="56" t="s">
        <v>36</v>
      </c>
      <c r="B26" s="88" t="str">
        <f>IF(B20&gt;"",B20,"")</f>
        <v>P. Eriksson/ E. Rolig</v>
      </c>
      <c r="C26" s="88" t="str">
        <f>IF(B22&gt;"",B22,"")</f>
        <v>H. Mäntynen/ N. Nordling</v>
      </c>
      <c r="D26" s="79"/>
      <c r="E26" s="57"/>
      <c r="F26" s="193">
        <v>9</v>
      </c>
      <c r="G26" s="194"/>
      <c r="H26" s="190">
        <v>5</v>
      </c>
      <c r="I26" s="191"/>
      <c r="J26" s="190">
        <v>7</v>
      </c>
      <c r="K26" s="191"/>
      <c r="L26" s="190"/>
      <c r="M26" s="191"/>
      <c r="N26" s="192"/>
      <c r="O26" s="191"/>
      <c r="P26" s="58">
        <f aca="true" t="shared" si="11" ref="P26:P31">IF(COUNT(F26:N26)=0,"",COUNTIF(F26:N26,"&gt;=0"))</f>
        <v>3</v>
      </c>
      <c r="Q26" s="59">
        <f aca="true" t="shared" si="12" ref="Q26:Q31">IF(COUNT(F26:N26)=0,"",(IF(LEFT(F26,1)="-",1,0)+IF(LEFT(H26,1)="-",1,0)+IF(LEFT(J26,1)="-",1,0)+IF(LEFT(L26,1)="-",1,0)+IF(LEFT(N26,1)="-",1,0)))</f>
        <v>0</v>
      </c>
      <c r="R26" s="108">
        <v>0.4166666666666667</v>
      </c>
      <c r="S26" s="60"/>
      <c r="T26" s="61">
        <f aca="true" t="shared" si="13" ref="T26:T31">+Y26+AA26+AC26+AE26+AG26</f>
        <v>0</v>
      </c>
      <c r="U26" s="62">
        <f aca="true" t="shared" si="14" ref="U26:U31">+Z26+AB26+AD26+AF26+AH26</f>
        <v>0</v>
      </c>
      <c r="V26" s="63">
        <f aca="true" t="shared" si="15" ref="V26:V31">+T26-U26</f>
        <v>0</v>
      </c>
    </row>
    <row r="27" spans="1:34" ht="15">
      <c r="A27" s="56" t="s">
        <v>37</v>
      </c>
      <c r="B27" s="88"/>
      <c r="C27" s="88">
        <f>IF(B23&gt;"",B23,"")</f>
      </c>
      <c r="D27" s="80"/>
      <c r="E27" s="57"/>
      <c r="F27" s="183"/>
      <c r="G27" s="184"/>
      <c r="H27" s="183"/>
      <c r="I27" s="184"/>
      <c r="J27" s="183"/>
      <c r="K27" s="184"/>
      <c r="L27" s="183"/>
      <c r="M27" s="184"/>
      <c r="N27" s="183"/>
      <c r="O27" s="184"/>
      <c r="P27" s="58">
        <f t="shared" si="11"/>
      </c>
      <c r="Q27" s="59">
        <f t="shared" si="12"/>
      </c>
      <c r="R27" s="66"/>
      <c r="S27" s="67"/>
      <c r="T27" s="61">
        <f t="shared" si="13"/>
        <v>0</v>
      </c>
      <c r="U27" s="62">
        <f t="shared" si="14"/>
        <v>0</v>
      </c>
      <c r="V27" s="63">
        <f t="shared" si="15"/>
        <v>0</v>
      </c>
      <c r="Y27" s="64">
        <f>IF('[1]ottelupoytakirja'!I70="",0,IF(LEFT('[1]ottelupoytakirja'!I70,1)="-",ABS('[1]ottelupoytakirja'!I70),(IF('[1]ottelupoytakirja'!I70&gt;9,'[1]ottelupoytakirja'!I70+2,11))))</f>
        <v>0</v>
      </c>
      <c r="Z27" s="65">
        <f>IF('[1]ottelupoytakirja'!I70="",0,IF(LEFT('[1]ottelupoytakirja'!I70,1)="-",(IF(ABS('[1]ottelupoytakirja'!I70)&gt;9,(ABS('[1]ottelupoytakirja'!I70)+2),11)),'[1]ottelupoytakirja'!I70))</f>
        <v>0</v>
      </c>
      <c r="AA27" s="64">
        <f>IF('[1]ottelupoytakirja'!K70="",0,IF(LEFT('[1]ottelupoytakirja'!K70,1)="-",ABS('[1]ottelupoytakirja'!K70),(IF('[1]ottelupoytakirja'!K70&gt;9,'[1]ottelupoytakirja'!K70+2,11))))</f>
        <v>0</v>
      </c>
      <c r="AB27" s="65">
        <f>IF('[1]ottelupoytakirja'!K70="",0,IF(LEFT('[1]ottelupoytakirja'!K70,1)="-",(IF(ABS('[1]ottelupoytakirja'!K70)&gt;9,(ABS('[1]ottelupoytakirja'!K70)+2),11)),'[1]ottelupoytakirja'!K70))</f>
        <v>0</v>
      </c>
      <c r="AC27" s="64">
        <f>IF('[1]ottelupoytakirja'!M70="",0,IF(LEFT('[1]ottelupoytakirja'!M70,1)="-",ABS('[1]ottelupoytakirja'!M70),(IF('[1]ottelupoytakirja'!M70&gt;9,'[1]ottelupoytakirja'!M70+2,11))))</f>
        <v>0</v>
      </c>
      <c r="AD27" s="65">
        <f>IF('[1]ottelupoytakirja'!M70="",0,IF(LEFT('[1]ottelupoytakirja'!M70,1)="-",(IF(ABS('[1]ottelupoytakirja'!M70)&gt;9,(ABS('[1]ottelupoytakirja'!M70)+2),11)),'[1]ottelupoytakirja'!M70))</f>
        <v>0</v>
      </c>
      <c r="AE27" s="64">
        <f>IF('[1]ottelupoytakirja'!O70="",0,IF(LEFT('[1]ottelupoytakirja'!O70,1)="-",ABS('[1]ottelupoytakirja'!O70),(IF('[1]ottelupoytakirja'!O70&gt;9,'[1]ottelupoytakirja'!O70+2,11))))</f>
        <v>0</v>
      </c>
      <c r="AF27" s="65">
        <f>IF('[1]ottelupoytakirja'!O70="",0,IF(LEFT('[1]ottelupoytakirja'!O70,1)="-",(IF(ABS('[1]ottelupoytakirja'!O70)&gt;9,(ABS('[1]ottelupoytakirja'!O70)+2),11)),'[1]ottelupoytakirja'!O70))</f>
        <v>0</v>
      </c>
      <c r="AG27" s="64">
        <f>IF('[1]ottelupoytakirja'!Q70="",0,IF(LEFT('[1]ottelupoytakirja'!Q70,1)="-",ABS('[1]ottelupoytakirja'!Q70),(IF('[1]ottelupoytakirja'!Q70&gt;9,'[1]ottelupoytakirja'!Q70+2,11))))</f>
        <v>0</v>
      </c>
      <c r="AH27" s="65">
        <f>IF('[1]ottelupoytakirja'!Q70="",0,IF(LEFT('[1]ottelupoytakirja'!Q70,1)="-",(IF(ABS('[1]ottelupoytakirja'!Q70)&gt;9,(ABS('[1]ottelupoytakirja'!Q70)+2),11)),'[1]ottelupoytakirja'!Q70))</f>
        <v>0</v>
      </c>
    </row>
    <row r="28" spans="1:34" ht="15.75" thickBot="1">
      <c r="A28" s="56" t="s">
        <v>38</v>
      </c>
      <c r="B28" s="89"/>
      <c r="C28" s="89">
        <f>IF(B23&gt;"",B23,"")</f>
      </c>
      <c r="D28" s="77"/>
      <c r="E28" s="52"/>
      <c r="F28" s="188"/>
      <c r="G28" s="189"/>
      <c r="H28" s="188"/>
      <c r="I28" s="189"/>
      <c r="J28" s="188"/>
      <c r="K28" s="189"/>
      <c r="L28" s="188"/>
      <c r="M28" s="189"/>
      <c r="N28" s="188"/>
      <c r="O28" s="189"/>
      <c r="P28" s="58">
        <f t="shared" si="11"/>
      </c>
      <c r="Q28" s="59">
        <f t="shared" si="12"/>
      </c>
      <c r="R28" s="66"/>
      <c r="S28" s="67"/>
      <c r="T28" s="61">
        <f t="shared" si="13"/>
        <v>0</v>
      </c>
      <c r="U28" s="62">
        <f t="shared" si="14"/>
        <v>0</v>
      </c>
      <c r="V28" s="63">
        <f t="shared" si="15"/>
        <v>0</v>
      </c>
      <c r="Y28" s="68">
        <f>IF('[1]ottelupoytakirja'!I71="",0,IF(LEFT('[1]ottelupoytakirja'!I71,1)="-",ABS('[1]ottelupoytakirja'!I71),(IF('[1]ottelupoytakirja'!I71&gt;9,'[1]ottelupoytakirja'!I71+2,11))))</f>
        <v>0</v>
      </c>
      <c r="Z28" s="69">
        <f>IF('[1]ottelupoytakirja'!I71="",0,IF(LEFT('[1]ottelupoytakirja'!I71,1)="-",(IF(ABS('[1]ottelupoytakirja'!I71)&gt;9,(ABS('[1]ottelupoytakirja'!I71)+2),11)),'[1]ottelupoytakirja'!I71))</f>
        <v>0</v>
      </c>
      <c r="AA28" s="68">
        <f>IF('[1]ottelupoytakirja'!K71="",0,IF(LEFT('[1]ottelupoytakirja'!K71,1)="-",ABS('[1]ottelupoytakirja'!K71),(IF('[1]ottelupoytakirja'!K71&gt;9,'[1]ottelupoytakirja'!K71+2,11))))</f>
        <v>0</v>
      </c>
      <c r="AB28" s="69">
        <f>IF('[1]ottelupoytakirja'!K71="",0,IF(LEFT('[1]ottelupoytakirja'!K71,1)="-",(IF(ABS('[1]ottelupoytakirja'!K71)&gt;9,(ABS('[1]ottelupoytakirja'!K71)+2),11)),'[1]ottelupoytakirja'!K71))</f>
        <v>0</v>
      </c>
      <c r="AC28" s="68">
        <f>IF('[1]ottelupoytakirja'!M71="",0,IF(LEFT('[1]ottelupoytakirja'!M71,1)="-",ABS('[1]ottelupoytakirja'!M71),(IF('[1]ottelupoytakirja'!M71&gt;9,'[1]ottelupoytakirja'!M71+2,11))))</f>
        <v>0</v>
      </c>
      <c r="AD28" s="69">
        <f>IF('[1]ottelupoytakirja'!M71="",0,IF(LEFT('[1]ottelupoytakirja'!M71,1)="-",(IF(ABS('[1]ottelupoytakirja'!M71)&gt;9,(ABS('[1]ottelupoytakirja'!M71)+2),11)),'[1]ottelupoytakirja'!M71))</f>
        <v>0</v>
      </c>
      <c r="AE28" s="68">
        <f>IF('[1]ottelupoytakirja'!O71="",0,IF(LEFT('[1]ottelupoytakirja'!O71,1)="-",ABS('[1]ottelupoytakirja'!O71),(IF('[1]ottelupoytakirja'!O71&gt;9,'[1]ottelupoytakirja'!O71+2,11))))</f>
        <v>0</v>
      </c>
      <c r="AF28" s="69">
        <f>IF('[1]ottelupoytakirja'!O71="",0,IF(LEFT('[1]ottelupoytakirja'!O71,1)="-",(IF(ABS('[1]ottelupoytakirja'!O71)&gt;9,(ABS('[1]ottelupoytakirja'!O71)+2),11)),'[1]ottelupoytakirja'!O71))</f>
        <v>0</v>
      </c>
      <c r="AG28" s="68">
        <f>IF('[1]ottelupoytakirja'!Q71="",0,IF(LEFT('[1]ottelupoytakirja'!Q71,1)="-",ABS('[1]ottelupoytakirja'!Q71),(IF('[1]ottelupoytakirja'!Q71&gt;9,'[1]ottelupoytakirja'!Q71+2,11))))</f>
        <v>0</v>
      </c>
      <c r="AH28" s="69">
        <f>IF('[1]ottelupoytakirja'!Q71="",0,IF(LEFT('[1]ottelupoytakirja'!Q71,1)="-",(IF(ABS('[1]ottelupoytakirja'!Q71)&gt;9,(ABS('[1]ottelupoytakirja'!Q71)+2),11)),'[1]ottelupoytakirja'!Q71))</f>
        <v>0</v>
      </c>
    </row>
    <row r="29" spans="1:34" ht="15">
      <c r="A29" s="56" t="s">
        <v>40</v>
      </c>
      <c r="B29" s="88" t="str">
        <f>IF(B21&gt;"",B21,"")</f>
        <v>H. Punnonen/ M. Valasti</v>
      </c>
      <c r="C29" s="88" t="str">
        <f>IF(B22&gt;"",B22,"")</f>
        <v>H. Mäntynen/ N. Nordling</v>
      </c>
      <c r="D29" s="79"/>
      <c r="E29" s="57"/>
      <c r="F29" s="190">
        <v>7</v>
      </c>
      <c r="G29" s="191"/>
      <c r="H29" s="190">
        <v>-9</v>
      </c>
      <c r="I29" s="191"/>
      <c r="J29" s="190">
        <v>-7</v>
      </c>
      <c r="K29" s="191"/>
      <c r="L29" s="190">
        <v>-7</v>
      </c>
      <c r="M29" s="191"/>
      <c r="N29" s="190"/>
      <c r="O29" s="191"/>
      <c r="P29" s="58">
        <f t="shared" si="11"/>
        <v>1</v>
      </c>
      <c r="Q29" s="59">
        <f t="shared" si="12"/>
        <v>3</v>
      </c>
      <c r="R29" s="109">
        <v>0.43402777777777773</v>
      </c>
      <c r="S29" s="67"/>
      <c r="T29" s="61">
        <f t="shared" si="13"/>
        <v>0</v>
      </c>
      <c r="U29" s="62">
        <f t="shared" si="14"/>
        <v>0</v>
      </c>
      <c r="V29" s="63">
        <f t="shared" si="15"/>
        <v>0</v>
      </c>
      <c r="Y29" s="68">
        <f>IF('[1]ottelupoytakirja'!I72="",0,IF(LEFT('[1]ottelupoytakirja'!I72,1)="-",ABS('[1]ottelupoytakirja'!I72),(IF('[1]ottelupoytakirja'!I72&gt;9,'[1]ottelupoytakirja'!I72+2,11))))</f>
        <v>0</v>
      </c>
      <c r="Z29" s="69">
        <f>IF('[1]ottelupoytakirja'!I72="",0,IF(LEFT('[1]ottelupoytakirja'!I72,1)="-",(IF(ABS('[1]ottelupoytakirja'!I72)&gt;9,(ABS('[1]ottelupoytakirja'!I72)+2),11)),'[1]ottelupoytakirja'!I72))</f>
        <v>0</v>
      </c>
      <c r="AA29" s="68">
        <f>IF('[1]ottelupoytakirja'!K72="",0,IF(LEFT('[1]ottelupoytakirja'!K72,1)="-",ABS('[1]ottelupoytakirja'!K72),(IF('[1]ottelupoytakirja'!K72&gt;9,'[1]ottelupoytakirja'!K72+2,11))))</f>
        <v>0</v>
      </c>
      <c r="AB29" s="69">
        <f>IF('[1]ottelupoytakirja'!K72="",0,IF(LEFT('[1]ottelupoytakirja'!K72,1)="-",(IF(ABS('[1]ottelupoytakirja'!K72)&gt;9,(ABS('[1]ottelupoytakirja'!K72)+2),11)),'[1]ottelupoytakirja'!K72))</f>
        <v>0</v>
      </c>
      <c r="AC29" s="68">
        <f>IF('[1]ottelupoytakirja'!M72="",0,IF(LEFT('[1]ottelupoytakirja'!M72,1)="-",ABS('[1]ottelupoytakirja'!M72),(IF('[1]ottelupoytakirja'!M72&gt;9,'[1]ottelupoytakirja'!M72+2,11))))</f>
        <v>0</v>
      </c>
      <c r="AD29" s="69">
        <f>IF('[1]ottelupoytakirja'!M72="",0,IF(LEFT('[1]ottelupoytakirja'!M72,1)="-",(IF(ABS('[1]ottelupoytakirja'!M72)&gt;9,(ABS('[1]ottelupoytakirja'!M72)+2),11)),'[1]ottelupoytakirja'!M72))</f>
        <v>0</v>
      </c>
      <c r="AE29" s="68">
        <f>IF('[1]ottelupoytakirja'!O72="",0,IF(LEFT('[1]ottelupoytakirja'!O72,1)="-",ABS('[1]ottelupoytakirja'!O72),(IF('[1]ottelupoytakirja'!O72&gt;9,'[1]ottelupoytakirja'!O72+2,11))))</f>
        <v>0</v>
      </c>
      <c r="AF29" s="69">
        <f>IF('[1]ottelupoytakirja'!O72="",0,IF(LEFT('[1]ottelupoytakirja'!O72,1)="-",(IF(ABS('[1]ottelupoytakirja'!O72)&gt;9,(ABS('[1]ottelupoytakirja'!O72)+2),11)),'[1]ottelupoytakirja'!O72))</f>
        <v>0</v>
      </c>
      <c r="AG29" s="68">
        <f>IF('[1]ottelupoytakirja'!Q72="",0,IF(LEFT('[1]ottelupoytakirja'!Q72,1)="-",ABS('[1]ottelupoytakirja'!Q72),(IF('[1]ottelupoytakirja'!Q72&gt;9,'[1]ottelupoytakirja'!Q72+2,11))))</f>
        <v>0</v>
      </c>
      <c r="AH29" s="69">
        <f>IF('[1]ottelupoytakirja'!Q72="",0,IF(LEFT('[1]ottelupoytakirja'!Q72,1)="-",(IF(ABS('[1]ottelupoytakirja'!Q72)&gt;9,(ABS('[1]ottelupoytakirja'!Q72)+2),11)),'[1]ottelupoytakirja'!Q72))</f>
        <v>0</v>
      </c>
    </row>
    <row r="30" spans="1:34" ht="15">
      <c r="A30" s="56" t="s">
        <v>41</v>
      </c>
      <c r="B30" s="88" t="str">
        <f>IF(B20&gt;"",B20,"")</f>
        <v>P. Eriksson/ E. Rolig</v>
      </c>
      <c r="C30" s="88" t="str">
        <f>IF(B21&gt;"",B21,"")</f>
        <v>H. Punnonen/ M. Valasti</v>
      </c>
      <c r="D30" s="80"/>
      <c r="E30" s="57"/>
      <c r="F30" s="183">
        <v>9</v>
      </c>
      <c r="G30" s="184"/>
      <c r="H30" s="183">
        <v>6</v>
      </c>
      <c r="I30" s="184"/>
      <c r="J30" s="187">
        <v>-8</v>
      </c>
      <c r="K30" s="184"/>
      <c r="L30" s="183">
        <v>-9</v>
      </c>
      <c r="M30" s="184"/>
      <c r="N30" s="183">
        <v>6</v>
      </c>
      <c r="O30" s="184"/>
      <c r="P30" s="58">
        <f t="shared" si="11"/>
        <v>3</v>
      </c>
      <c r="Q30" s="59">
        <f t="shared" si="12"/>
        <v>2</v>
      </c>
      <c r="R30" s="109">
        <v>0.4513888888888889</v>
      </c>
      <c r="S30" s="67"/>
      <c r="T30" s="61">
        <f t="shared" si="13"/>
        <v>0</v>
      </c>
      <c r="U30" s="62">
        <f t="shared" si="14"/>
        <v>0</v>
      </c>
      <c r="V30" s="63">
        <f t="shared" si="15"/>
        <v>0</v>
      </c>
      <c r="Y30" s="68">
        <f>IF('[1]ottelupoytakirja'!I73="",0,IF(LEFT('[1]ottelupoytakirja'!I73,1)="-",ABS('[1]ottelupoytakirja'!I73),(IF('[1]ottelupoytakirja'!I73&gt;9,'[1]ottelupoytakirja'!I73+2,11))))</f>
        <v>0</v>
      </c>
      <c r="Z30" s="69">
        <f>IF('[1]ottelupoytakirja'!I73="",0,IF(LEFT('[1]ottelupoytakirja'!I73,1)="-",(IF(ABS('[1]ottelupoytakirja'!I73)&gt;9,(ABS('[1]ottelupoytakirja'!I73)+2),11)),'[1]ottelupoytakirja'!I73))</f>
        <v>0</v>
      </c>
      <c r="AA30" s="68">
        <f>IF('[1]ottelupoytakirja'!K73="",0,IF(LEFT('[1]ottelupoytakirja'!K73,1)="-",ABS('[1]ottelupoytakirja'!K73),(IF('[1]ottelupoytakirja'!K73&gt;9,'[1]ottelupoytakirja'!K73+2,11))))</f>
        <v>0</v>
      </c>
      <c r="AB30" s="69">
        <f>IF('[1]ottelupoytakirja'!K73="",0,IF(LEFT('[1]ottelupoytakirja'!K73,1)="-",(IF(ABS('[1]ottelupoytakirja'!K73)&gt;9,(ABS('[1]ottelupoytakirja'!K73)+2),11)),'[1]ottelupoytakirja'!K73))</f>
        <v>0</v>
      </c>
      <c r="AC30" s="68">
        <f>IF('[1]ottelupoytakirja'!M73="",0,IF(LEFT('[1]ottelupoytakirja'!M73,1)="-",ABS('[1]ottelupoytakirja'!M73),(IF('[1]ottelupoytakirja'!M73&gt;9,'[1]ottelupoytakirja'!M73+2,11))))</f>
        <v>0</v>
      </c>
      <c r="AD30" s="69">
        <f>IF('[1]ottelupoytakirja'!M73="",0,IF(LEFT('[1]ottelupoytakirja'!M73,1)="-",(IF(ABS('[1]ottelupoytakirja'!M73)&gt;9,(ABS('[1]ottelupoytakirja'!M73)+2),11)),'[1]ottelupoytakirja'!M73))</f>
        <v>0</v>
      </c>
      <c r="AE30" s="68">
        <f>IF('[1]ottelupoytakirja'!O73="",0,IF(LEFT('[1]ottelupoytakirja'!O73,1)="-",ABS('[1]ottelupoytakirja'!O73),(IF('[1]ottelupoytakirja'!O73&gt;9,'[1]ottelupoytakirja'!O73+2,11))))</f>
        <v>0</v>
      </c>
      <c r="AF30" s="69">
        <f>IF('[1]ottelupoytakirja'!O73="",0,IF(LEFT('[1]ottelupoytakirja'!O73,1)="-",(IF(ABS('[1]ottelupoytakirja'!O73)&gt;9,(ABS('[1]ottelupoytakirja'!O73)+2),11)),'[1]ottelupoytakirja'!O73))</f>
        <v>0</v>
      </c>
      <c r="AG30" s="68">
        <f>IF('[1]ottelupoytakirja'!Q73="",0,IF(LEFT('[1]ottelupoytakirja'!Q73,1)="-",ABS('[1]ottelupoytakirja'!Q73),(IF('[1]ottelupoytakirja'!Q73&gt;9,'[1]ottelupoytakirja'!Q73+2,11))))</f>
        <v>0</v>
      </c>
      <c r="AH30" s="69">
        <f>IF('[1]ottelupoytakirja'!Q73="",0,IF(LEFT('[1]ottelupoytakirja'!Q73,1)="-",(IF(ABS('[1]ottelupoytakirja'!Q73)&gt;9,(ABS('[1]ottelupoytakirja'!Q73)+2),11)),'[1]ottelupoytakirja'!Q73))</f>
        <v>0</v>
      </c>
    </row>
    <row r="31" spans="1:34" ht="15.75" thickBot="1">
      <c r="A31" s="70" t="s">
        <v>42</v>
      </c>
      <c r="B31" s="90"/>
      <c r="C31" s="90">
        <f>IF(B23&gt;"",B23,"")</f>
      </c>
      <c r="D31" s="81"/>
      <c r="E31" s="71"/>
      <c r="F31" s="185"/>
      <c r="G31" s="186"/>
      <c r="H31" s="185"/>
      <c r="I31" s="186"/>
      <c r="J31" s="185"/>
      <c r="K31" s="186"/>
      <c r="L31" s="185"/>
      <c r="M31" s="186"/>
      <c r="N31" s="185"/>
      <c r="O31" s="186"/>
      <c r="P31" s="72">
        <f t="shared" si="11"/>
      </c>
      <c r="Q31" s="73">
        <f t="shared" si="12"/>
      </c>
      <c r="R31" s="74"/>
      <c r="S31" s="16"/>
      <c r="T31" s="61">
        <f t="shared" si="13"/>
        <v>0</v>
      </c>
      <c r="U31" s="62">
        <f t="shared" si="14"/>
        <v>0</v>
      </c>
      <c r="V31" s="63">
        <f t="shared" si="15"/>
        <v>0</v>
      </c>
      <c r="Y31" s="68">
        <f>IF('[1]ottelupoytakirja'!I74="",0,IF(LEFT('[1]ottelupoytakirja'!I74,1)="-",ABS('[1]ottelupoytakirja'!I74),(IF('[1]ottelupoytakirja'!I74&gt;9,'[1]ottelupoytakirja'!I74+2,11))))</f>
        <v>0</v>
      </c>
      <c r="Z31" s="69">
        <f>IF('[1]ottelupoytakirja'!I74="",0,IF(LEFT('[1]ottelupoytakirja'!I74,1)="-",(IF(ABS('[1]ottelupoytakirja'!I74)&gt;9,(ABS('[1]ottelupoytakirja'!I74)+2),11)),'[1]ottelupoytakirja'!I74))</f>
        <v>0</v>
      </c>
      <c r="AA31" s="68">
        <f>IF('[1]ottelupoytakirja'!K74="",0,IF(LEFT('[1]ottelupoytakirja'!K74,1)="-",ABS('[1]ottelupoytakirja'!K74),(IF('[1]ottelupoytakirja'!K74&gt;9,'[1]ottelupoytakirja'!K74+2,11))))</f>
        <v>0</v>
      </c>
      <c r="AB31" s="69">
        <f>IF('[1]ottelupoytakirja'!K74="",0,IF(LEFT('[1]ottelupoytakirja'!K74,1)="-",(IF(ABS('[1]ottelupoytakirja'!K74)&gt;9,(ABS('[1]ottelupoytakirja'!K74)+2),11)),'[1]ottelupoytakirja'!K74))</f>
        <v>0</v>
      </c>
      <c r="AC31" s="68">
        <f>IF('[1]ottelupoytakirja'!M74="",0,IF(LEFT('[1]ottelupoytakirja'!M74,1)="-",ABS('[1]ottelupoytakirja'!M74),(IF('[1]ottelupoytakirja'!M74&gt;9,'[1]ottelupoytakirja'!M74+2,11))))</f>
        <v>0</v>
      </c>
      <c r="AD31" s="69">
        <f>IF('[1]ottelupoytakirja'!M74="",0,IF(LEFT('[1]ottelupoytakirja'!M74,1)="-",(IF(ABS('[1]ottelupoytakirja'!M74)&gt;9,(ABS('[1]ottelupoytakirja'!M74)+2),11)),'[1]ottelupoytakirja'!M74))</f>
        <v>0</v>
      </c>
      <c r="AE31" s="68">
        <f>IF('[1]ottelupoytakirja'!O74="",0,IF(LEFT('[1]ottelupoytakirja'!O74,1)="-",ABS('[1]ottelupoytakirja'!O74),(IF('[1]ottelupoytakirja'!O74&gt;9,'[1]ottelupoytakirja'!O74+2,11))))</f>
        <v>0</v>
      </c>
      <c r="AF31" s="69">
        <f>IF('[1]ottelupoytakirja'!O74="",0,IF(LEFT('[1]ottelupoytakirja'!O74,1)="-",(IF(ABS('[1]ottelupoytakirja'!O74)&gt;9,(ABS('[1]ottelupoytakirja'!O74)+2),11)),'[1]ottelupoytakirja'!O74))</f>
        <v>0</v>
      </c>
      <c r="AG31" s="68">
        <f>IF('[1]ottelupoytakirja'!Q74="",0,IF(LEFT('[1]ottelupoytakirja'!Q74,1)="-",ABS('[1]ottelupoytakirja'!Q74),(IF('[1]ottelupoytakirja'!Q74&gt;9,'[1]ottelupoytakirja'!Q74+2,11))))</f>
        <v>0</v>
      </c>
      <c r="AH31" s="69">
        <f>IF('[1]ottelupoytakirja'!Q74="",0,IF(LEFT('[1]ottelupoytakirja'!Q74,1)="-",(IF(ABS('[1]ottelupoytakirja'!Q74)&gt;9,(ABS('[1]ottelupoytakirja'!Q74)+2),11)),'[1]ottelupoytakirja'!Q74))</f>
        <v>0</v>
      </c>
    </row>
    <row r="32" spans="25:34" ht="15.75" thickBot="1" thickTop="1">
      <c r="Y32" s="75">
        <f>IF('[1]ottelupoytakirja'!I75="",0,IF(LEFT('[1]ottelupoytakirja'!I75,1)="-",ABS('[1]ottelupoytakirja'!I75),(IF('[1]ottelupoytakirja'!I75&gt;9,'[1]ottelupoytakirja'!I75+2,11))))</f>
        <v>0</v>
      </c>
      <c r="Z32" s="76">
        <f>IF('[1]ottelupoytakirja'!I75="",0,IF(LEFT('[1]ottelupoytakirja'!I75,1)="-",(IF(ABS('[1]ottelupoytakirja'!I75)&gt;9,(ABS('[1]ottelupoytakirja'!I75)+2),11)),'[1]ottelupoytakirja'!I75))</f>
        <v>0</v>
      </c>
      <c r="AA32" s="75">
        <f>IF('[1]ottelupoytakirja'!K75="",0,IF(LEFT('[1]ottelupoytakirja'!K75,1)="-",ABS('[1]ottelupoytakirja'!K75),(IF('[1]ottelupoytakirja'!K75&gt;9,'[1]ottelupoytakirja'!K75+2,11))))</f>
        <v>0</v>
      </c>
      <c r="AB32" s="76">
        <f>IF('[1]ottelupoytakirja'!K75="",0,IF(LEFT('[1]ottelupoytakirja'!K75,1)="-",(IF(ABS('[1]ottelupoytakirja'!K75)&gt;9,(ABS('[1]ottelupoytakirja'!K75)+2),11)),'[1]ottelupoytakirja'!K75))</f>
        <v>0</v>
      </c>
      <c r="AC32" s="75">
        <f>IF('[1]ottelupoytakirja'!M75="",0,IF(LEFT('[1]ottelupoytakirja'!M75,1)="-",ABS('[1]ottelupoytakirja'!M75),(IF('[1]ottelupoytakirja'!M75&gt;9,'[1]ottelupoytakirja'!M75+2,11))))</f>
        <v>0</v>
      </c>
      <c r="AD32" s="76">
        <f>IF('[1]ottelupoytakirja'!M75="",0,IF(LEFT('[1]ottelupoytakirja'!M75,1)="-",(IF(ABS('[1]ottelupoytakirja'!M75)&gt;9,(ABS('[1]ottelupoytakirja'!M75)+2),11)),'[1]ottelupoytakirja'!M75))</f>
        <v>0</v>
      </c>
      <c r="AE32" s="75">
        <f>IF('[1]ottelupoytakirja'!O75="",0,IF(LEFT('[1]ottelupoytakirja'!O75,1)="-",ABS('[1]ottelupoytakirja'!O75),(IF('[1]ottelupoytakirja'!O75&gt;9,'[1]ottelupoytakirja'!O75+2,11))))</f>
        <v>0</v>
      </c>
      <c r="AF32" s="76">
        <f>IF('[1]ottelupoytakirja'!O75="",0,IF(LEFT('[1]ottelupoytakirja'!O75,1)="-",(IF(ABS('[1]ottelupoytakirja'!O75)&gt;9,(ABS('[1]ottelupoytakirja'!O75)+2),11)),'[1]ottelupoytakirja'!O75))</f>
        <v>0</v>
      </c>
      <c r="AG32" s="75">
        <f>IF('[1]ottelupoytakirja'!Q75="",0,IF(LEFT('[1]ottelupoytakirja'!Q75,1)="-",ABS('[1]ottelupoytakirja'!Q75),(IF('[1]ottelupoytakirja'!Q75&gt;9,'[1]ottelupoytakirja'!Q75+2,11))))</f>
        <v>0</v>
      </c>
      <c r="AH32" s="76">
        <f>IF('[1]ottelupoytakirja'!Q75="",0,IF(LEFT('[1]ottelupoytakirja'!Q75,1)="-",(IF(ABS('[1]ottelupoytakirja'!Q75)&gt;9,(ABS('[1]ottelupoytakirja'!Q75)+2),11)),'[1]ottelupoytakirja'!Q75))</f>
        <v>0</v>
      </c>
    </row>
    <row r="33" spans="25:34" ht="15">
      <c r="Y33" s="64">
        <f>IF('[1]ottelupoytakirja'!I76="",0,IF(LEFT('[1]ottelupoytakirja'!I76,1)="-",ABS('[1]ottelupoytakirja'!I76),(IF('[1]ottelupoytakirja'!I76&gt;9,'[1]ottelupoytakirja'!I76+2,11))))</f>
        <v>0</v>
      </c>
      <c r="Z33" s="65">
        <f>IF('[1]ottelupoytakirja'!I76="",0,IF(LEFT('[1]ottelupoytakirja'!I76,1)="-",(IF(ABS('[1]ottelupoytakirja'!I76)&gt;9,(ABS('[1]ottelupoytakirja'!I76)+2),11)),'[1]ottelupoytakirja'!I76))</f>
        <v>0</v>
      </c>
      <c r="AA33" s="64">
        <f>IF('[1]ottelupoytakirja'!K76="",0,IF(LEFT('[1]ottelupoytakirja'!K76,1)="-",ABS('[1]ottelupoytakirja'!K76),(IF('[1]ottelupoytakirja'!K76&gt;9,'[1]ottelupoytakirja'!K76+2,11))))</f>
        <v>0</v>
      </c>
      <c r="AB33" s="65">
        <f>IF('[1]ottelupoytakirja'!K76="",0,IF(LEFT('[1]ottelupoytakirja'!K76,1)="-",(IF(ABS('[1]ottelupoytakirja'!K76)&gt;9,(ABS('[1]ottelupoytakirja'!K76)+2),11)),'[1]ottelupoytakirja'!K76))</f>
        <v>0</v>
      </c>
      <c r="AC33" s="64">
        <f>IF('[1]ottelupoytakirja'!M76="",0,IF(LEFT('[1]ottelupoytakirja'!M76,1)="-",ABS('[1]ottelupoytakirja'!M76),(IF('[1]ottelupoytakirja'!M76&gt;9,'[1]ottelupoytakirja'!M76+2,11))))</f>
        <v>0</v>
      </c>
      <c r="AD33" s="65">
        <f>IF('[1]ottelupoytakirja'!M76="",0,IF(LEFT('[1]ottelupoytakirja'!M76,1)="-",(IF(ABS('[1]ottelupoytakirja'!M76)&gt;9,(ABS('[1]ottelupoytakirja'!M76)+2),11)),'[1]ottelupoytakirja'!M76))</f>
        <v>0</v>
      </c>
      <c r="AE33" s="64">
        <f>IF('[1]ottelupoytakirja'!O76="",0,IF(LEFT('[1]ottelupoytakirja'!O76,1)="-",ABS('[1]ottelupoytakirja'!O76),(IF('[1]ottelupoytakirja'!O76&gt;9,'[1]ottelupoytakirja'!O76+2,11))))</f>
        <v>0</v>
      </c>
      <c r="AF33" s="65">
        <f>IF('[1]ottelupoytakirja'!O76="",0,IF(LEFT('[1]ottelupoytakirja'!O76,1)="-",(IF(ABS('[1]ottelupoytakirja'!O76)&gt;9,(ABS('[1]ottelupoytakirja'!O76)+2),11)),'[1]ottelupoytakirja'!O76))</f>
        <v>0</v>
      </c>
      <c r="AG33" s="64">
        <f>IF('[1]ottelupoytakirja'!Q76="",0,IF(LEFT('[1]ottelupoytakirja'!Q76,1)="-",ABS('[1]ottelupoytakirja'!Q76),(IF('[1]ottelupoytakirja'!Q76&gt;9,'[1]ottelupoytakirja'!Q76+2,11))))</f>
        <v>0</v>
      </c>
      <c r="AH33" s="65">
        <f>IF('[1]ottelupoytakirja'!Q76="",0,IF(LEFT('[1]ottelupoytakirja'!Q76,1)="-",(IF(ABS('[1]ottelupoytakirja'!Q76)&gt;9,(ABS('[1]ottelupoytakirja'!Q76)+2),11)),'[1]ottelupoytakirja'!Q76))</f>
        <v>0</v>
      </c>
    </row>
    <row r="34" spans="25:34" ht="15">
      <c r="Y34" s="68">
        <f>IF('[1]ottelupoytakirja'!I77="",0,IF(LEFT('[1]ottelupoytakirja'!I77,1)="-",ABS('[1]ottelupoytakirja'!I77),(IF('[1]ottelupoytakirja'!I77&gt;9,'[1]ottelupoytakirja'!I77+2,11))))</f>
        <v>0</v>
      </c>
      <c r="Z34" s="69">
        <f>IF('[1]ottelupoytakirja'!I77="",0,IF(LEFT('[1]ottelupoytakirja'!I77,1)="-",(IF(ABS('[1]ottelupoytakirja'!I77)&gt;9,(ABS('[1]ottelupoytakirja'!I77)+2),11)),'[1]ottelupoytakirja'!I77))</f>
        <v>0</v>
      </c>
      <c r="AA34" s="68">
        <f>IF('[1]ottelupoytakirja'!K77="",0,IF(LEFT('[1]ottelupoytakirja'!K77,1)="-",ABS('[1]ottelupoytakirja'!K77),(IF('[1]ottelupoytakirja'!K77&gt;9,'[1]ottelupoytakirja'!K77+2,11))))</f>
        <v>0</v>
      </c>
      <c r="AB34" s="69">
        <f>IF('[1]ottelupoytakirja'!K77="",0,IF(LEFT('[1]ottelupoytakirja'!K77,1)="-",(IF(ABS('[1]ottelupoytakirja'!K77)&gt;9,(ABS('[1]ottelupoytakirja'!K77)+2),11)),'[1]ottelupoytakirja'!K77))</f>
        <v>0</v>
      </c>
      <c r="AC34" s="68">
        <f>IF('[1]ottelupoytakirja'!M77="",0,IF(LEFT('[1]ottelupoytakirja'!M77,1)="-",ABS('[1]ottelupoytakirja'!M77),(IF('[1]ottelupoytakirja'!M77&gt;9,'[1]ottelupoytakirja'!M77+2,11))))</f>
        <v>0</v>
      </c>
      <c r="AD34" s="69">
        <f>IF('[1]ottelupoytakirja'!M77="",0,IF(LEFT('[1]ottelupoytakirja'!M77,1)="-",(IF(ABS('[1]ottelupoytakirja'!M77)&gt;9,(ABS('[1]ottelupoytakirja'!M77)+2),11)),'[1]ottelupoytakirja'!M77))</f>
        <v>0</v>
      </c>
      <c r="AE34" s="68">
        <f>IF('[1]ottelupoytakirja'!O77="",0,IF(LEFT('[1]ottelupoytakirja'!O77,1)="-",ABS('[1]ottelupoytakirja'!O77),(IF('[1]ottelupoytakirja'!O77&gt;9,'[1]ottelupoytakirja'!O77+2,11))))</f>
        <v>0</v>
      </c>
      <c r="AF34" s="69">
        <f>IF('[1]ottelupoytakirja'!O77="",0,IF(LEFT('[1]ottelupoytakirja'!O77,1)="-",(IF(ABS('[1]ottelupoytakirja'!O77)&gt;9,(ABS('[1]ottelupoytakirja'!O77)+2),11)),'[1]ottelupoytakirja'!O77))</f>
        <v>0</v>
      </c>
      <c r="AG34" s="68">
        <f>IF('[1]ottelupoytakirja'!Q77="",0,IF(LEFT('[1]ottelupoytakirja'!Q77,1)="-",ABS('[1]ottelupoytakirja'!Q77),(IF('[1]ottelupoytakirja'!Q77&gt;9,'[1]ottelupoytakirja'!Q77+2,11))))</f>
        <v>0</v>
      </c>
      <c r="AH34" s="69">
        <f>IF('[1]ottelupoytakirja'!Q77="",0,IF(LEFT('[1]ottelupoytakirja'!Q77,1)="-",(IF(ABS('[1]ottelupoytakirja'!Q77)&gt;9,(ABS('[1]ottelupoytakirja'!Q77)+2),11)),'[1]ottelupoytakirja'!Q77))</f>
        <v>0</v>
      </c>
    </row>
    <row r="35" spans="25:34" ht="15">
      <c r="Y35" s="68">
        <f>IF('[1]ottelupoytakirja'!I78="",0,IF(LEFT('[1]ottelupoytakirja'!I78,1)="-",ABS('[1]ottelupoytakirja'!I78),(IF('[1]ottelupoytakirja'!I78&gt;9,'[1]ottelupoytakirja'!I78+2,11))))</f>
        <v>0</v>
      </c>
      <c r="Z35" s="69">
        <f>IF('[1]ottelupoytakirja'!I78="",0,IF(LEFT('[1]ottelupoytakirja'!I78,1)="-",(IF(ABS('[1]ottelupoytakirja'!I78)&gt;9,(ABS('[1]ottelupoytakirja'!I78)+2),11)),'[1]ottelupoytakirja'!I78))</f>
        <v>0</v>
      </c>
      <c r="AA35" s="68">
        <f>IF('[1]ottelupoytakirja'!K78="",0,IF(LEFT('[1]ottelupoytakirja'!K78,1)="-",ABS('[1]ottelupoytakirja'!K78),(IF('[1]ottelupoytakirja'!K78&gt;9,'[1]ottelupoytakirja'!K78+2,11))))</f>
        <v>0</v>
      </c>
      <c r="AB35" s="69">
        <f>IF('[1]ottelupoytakirja'!K78="",0,IF(LEFT('[1]ottelupoytakirja'!K78,1)="-",(IF(ABS('[1]ottelupoytakirja'!K78)&gt;9,(ABS('[1]ottelupoytakirja'!K78)+2),11)),'[1]ottelupoytakirja'!K78))</f>
        <v>0</v>
      </c>
      <c r="AC35" s="68">
        <f>IF('[1]ottelupoytakirja'!M78="",0,IF(LEFT('[1]ottelupoytakirja'!M78,1)="-",ABS('[1]ottelupoytakirja'!M78),(IF('[1]ottelupoytakirja'!M78&gt;9,'[1]ottelupoytakirja'!M78+2,11))))</f>
        <v>0</v>
      </c>
      <c r="AD35" s="69">
        <f>IF('[1]ottelupoytakirja'!M78="",0,IF(LEFT('[1]ottelupoytakirja'!M78,1)="-",(IF(ABS('[1]ottelupoytakirja'!M78)&gt;9,(ABS('[1]ottelupoytakirja'!M78)+2),11)),'[1]ottelupoytakirja'!M78))</f>
        <v>0</v>
      </c>
      <c r="AE35" s="68">
        <f>IF('[1]ottelupoytakirja'!O78="",0,IF(LEFT('[1]ottelupoytakirja'!O78,1)="-",ABS('[1]ottelupoytakirja'!O78),(IF('[1]ottelupoytakirja'!O78&gt;9,'[1]ottelupoytakirja'!O78+2,11))))</f>
        <v>0</v>
      </c>
      <c r="AF35" s="69">
        <f>IF('[1]ottelupoytakirja'!O78="",0,IF(LEFT('[1]ottelupoytakirja'!O78,1)="-",(IF(ABS('[1]ottelupoytakirja'!O78)&gt;9,(ABS('[1]ottelupoytakirja'!O78)+2),11)),'[1]ottelupoytakirja'!O78))</f>
        <v>0</v>
      </c>
      <c r="AG35" s="68">
        <f>IF('[1]ottelupoytakirja'!Q78="",0,IF(LEFT('[1]ottelupoytakirja'!Q78,1)="-",ABS('[1]ottelupoytakirja'!Q78),(IF('[1]ottelupoytakirja'!Q78&gt;9,'[1]ottelupoytakirja'!Q78+2,11))))</f>
        <v>0</v>
      </c>
      <c r="AH35" s="69">
        <f>IF('[1]ottelupoytakirja'!Q78="",0,IF(LEFT('[1]ottelupoytakirja'!Q78,1)="-",(IF(ABS('[1]ottelupoytakirja'!Q78)&gt;9,(ABS('[1]ottelupoytakirja'!Q78)+2),11)),'[1]ottelupoytakirja'!Q78))</f>
        <v>0</v>
      </c>
    </row>
    <row r="36" spans="25:34" ht="15">
      <c r="Y36" s="68">
        <f>IF('[1]ottelupoytakirja'!I79="",0,IF(LEFT('[1]ottelupoytakirja'!I79,1)="-",ABS('[1]ottelupoytakirja'!I79),(IF('[1]ottelupoytakirja'!I79&gt;9,'[1]ottelupoytakirja'!I79+2,11))))</f>
        <v>0</v>
      </c>
      <c r="Z36" s="69">
        <f>IF('[1]ottelupoytakirja'!I79="",0,IF(LEFT('[1]ottelupoytakirja'!I79,1)="-",(IF(ABS('[1]ottelupoytakirja'!I79)&gt;9,(ABS('[1]ottelupoytakirja'!I79)+2),11)),'[1]ottelupoytakirja'!I79))</f>
        <v>0</v>
      </c>
      <c r="AA36" s="68">
        <f>IF('[1]ottelupoytakirja'!K79="",0,IF(LEFT('[1]ottelupoytakirja'!K79,1)="-",ABS('[1]ottelupoytakirja'!K79),(IF('[1]ottelupoytakirja'!K79&gt;9,'[1]ottelupoytakirja'!K79+2,11))))</f>
        <v>0</v>
      </c>
      <c r="AB36" s="69">
        <f>IF('[1]ottelupoytakirja'!K79="",0,IF(LEFT('[1]ottelupoytakirja'!K79,1)="-",(IF(ABS('[1]ottelupoytakirja'!K79)&gt;9,(ABS('[1]ottelupoytakirja'!K79)+2),11)),'[1]ottelupoytakirja'!K79))</f>
        <v>0</v>
      </c>
      <c r="AC36" s="68">
        <f>IF('[1]ottelupoytakirja'!M79="",0,IF(LEFT('[1]ottelupoytakirja'!M79,1)="-",ABS('[1]ottelupoytakirja'!M79),(IF('[1]ottelupoytakirja'!M79&gt;9,'[1]ottelupoytakirja'!M79+2,11))))</f>
        <v>0</v>
      </c>
      <c r="AD36" s="69">
        <f>IF('[1]ottelupoytakirja'!M79="",0,IF(LEFT('[1]ottelupoytakirja'!M79,1)="-",(IF(ABS('[1]ottelupoytakirja'!M79)&gt;9,(ABS('[1]ottelupoytakirja'!M79)+2),11)),'[1]ottelupoytakirja'!M79))</f>
        <v>0</v>
      </c>
      <c r="AE36" s="68">
        <f>IF('[1]ottelupoytakirja'!O79="",0,IF(LEFT('[1]ottelupoytakirja'!O79,1)="-",ABS('[1]ottelupoytakirja'!O79),(IF('[1]ottelupoytakirja'!O79&gt;9,'[1]ottelupoytakirja'!O79+2,11))))</f>
        <v>0</v>
      </c>
      <c r="AF36" s="69">
        <f>IF('[1]ottelupoytakirja'!O79="",0,IF(LEFT('[1]ottelupoytakirja'!O79,1)="-",(IF(ABS('[1]ottelupoytakirja'!O79)&gt;9,(ABS('[1]ottelupoytakirja'!O79)+2),11)),'[1]ottelupoytakirja'!O79))</f>
        <v>0</v>
      </c>
      <c r="AG36" s="68">
        <f>IF('[1]ottelupoytakirja'!Q79="",0,IF(LEFT('[1]ottelupoytakirja'!Q79,1)="-",ABS('[1]ottelupoytakirja'!Q79),(IF('[1]ottelupoytakirja'!Q79&gt;9,'[1]ottelupoytakirja'!Q79+2,11))))</f>
        <v>0</v>
      </c>
      <c r="AH36" s="69">
        <f>IF('[1]ottelupoytakirja'!Q79="",0,IF(LEFT('[1]ottelupoytakirja'!Q79,1)="-",(IF(ABS('[1]ottelupoytakirja'!Q79)&gt;9,(ABS('[1]ottelupoytakirja'!Q79)+2),11)),'[1]ottelupoytakirja'!Q79))</f>
        <v>0</v>
      </c>
    </row>
  </sheetData>
  <sheetProtection/>
  <mergeCells count="106">
    <mergeCell ref="K1:N1"/>
    <mergeCell ref="Q1:T1"/>
    <mergeCell ref="E2:G2"/>
    <mergeCell ref="H2:J2"/>
    <mergeCell ref="K2:N2"/>
    <mergeCell ref="Q2:T2"/>
    <mergeCell ref="D3:E3"/>
    <mergeCell ref="F3:G3"/>
    <mergeCell ref="H3:I3"/>
    <mergeCell ref="J3:K3"/>
    <mergeCell ref="L3:M3"/>
    <mergeCell ref="R3:S3"/>
    <mergeCell ref="T3:U3"/>
    <mergeCell ref="R4:S4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F10:G10"/>
    <mergeCell ref="H10:I10"/>
    <mergeCell ref="J10:K10"/>
    <mergeCell ref="L10:M10"/>
    <mergeCell ref="F11:G11"/>
    <mergeCell ref="H11:I11"/>
    <mergeCell ref="J11:K11"/>
    <mergeCell ref="L11:M11"/>
    <mergeCell ref="F12:G12"/>
    <mergeCell ref="H12:I12"/>
    <mergeCell ref="J12:K12"/>
    <mergeCell ref="L12:M12"/>
    <mergeCell ref="F13:G13"/>
    <mergeCell ref="H13:I13"/>
    <mergeCell ref="J13:K13"/>
    <mergeCell ref="L13:M13"/>
    <mergeCell ref="F14:G14"/>
    <mergeCell ref="H14:I14"/>
    <mergeCell ref="J14:K14"/>
    <mergeCell ref="L14:M14"/>
    <mergeCell ref="F15:G15"/>
    <mergeCell ref="H15:I15"/>
    <mergeCell ref="J15:K15"/>
    <mergeCell ref="L15:M15"/>
    <mergeCell ref="E18:G18"/>
    <mergeCell ref="H18:J18"/>
    <mergeCell ref="K18:N18"/>
    <mergeCell ref="Q18:T18"/>
    <mergeCell ref="R23:S23"/>
    <mergeCell ref="D19:E19"/>
    <mergeCell ref="F19:G19"/>
    <mergeCell ref="H19:I19"/>
    <mergeCell ref="J19:K19"/>
    <mergeCell ref="L19:M19"/>
    <mergeCell ref="R19:S19"/>
    <mergeCell ref="N27:O27"/>
    <mergeCell ref="F26:G26"/>
    <mergeCell ref="H26:I26"/>
    <mergeCell ref="J26:K26"/>
    <mergeCell ref="L26:M26"/>
    <mergeCell ref="N26:O26"/>
    <mergeCell ref="F27:G27"/>
    <mergeCell ref="H27:I27"/>
    <mergeCell ref="J27:K27"/>
    <mergeCell ref="L27:M27"/>
    <mergeCell ref="N29:O29"/>
    <mergeCell ref="F28:G28"/>
    <mergeCell ref="H28:I28"/>
    <mergeCell ref="J28:K28"/>
    <mergeCell ref="L28:M28"/>
    <mergeCell ref="F29:G29"/>
    <mergeCell ref="H29:I29"/>
    <mergeCell ref="J29:K29"/>
    <mergeCell ref="L29:M29"/>
    <mergeCell ref="N28:O28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K17:N17"/>
    <mergeCell ref="Q17:T17"/>
    <mergeCell ref="N14:O14"/>
    <mergeCell ref="N15:O15"/>
    <mergeCell ref="N12:O12"/>
    <mergeCell ref="N13:O13"/>
    <mergeCell ref="N10:O10"/>
    <mergeCell ref="N11:O11"/>
    <mergeCell ref="T19:U19"/>
    <mergeCell ref="F25:G25"/>
    <mergeCell ref="H25:I25"/>
    <mergeCell ref="J25:K25"/>
    <mergeCell ref="L25:M25"/>
    <mergeCell ref="N25:O25"/>
    <mergeCell ref="P25:Q25"/>
    <mergeCell ref="R20:S20"/>
    <mergeCell ref="R21:S21"/>
    <mergeCell ref="R22:S2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zoomScale="75" zoomScaleNormal="75" zoomScalePageLayoutView="0" workbookViewId="0" topLeftCell="A1">
      <selection activeCell="G9" sqref="G9"/>
    </sheetView>
  </sheetViews>
  <sheetFormatPr defaultColWidth="7.4453125" defaultRowHeight="19.5" customHeight="1"/>
  <cols>
    <col min="1" max="1" width="4.3359375" style="113" customWidth="1"/>
    <col min="2" max="2" width="3.21484375" style="131" customWidth="1"/>
    <col min="3" max="3" width="27.77734375" style="113" customWidth="1"/>
    <col min="4" max="4" width="13.3359375" style="113" customWidth="1"/>
    <col min="5" max="5" width="15.21484375" style="131" customWidth="1"/>
    <col min="6" max="6" width="18.3359375" style="131" customWidth="1"/>
    <col min="7" max="8" width="15.21484375" style="131" customWidth="1"/>
    <col min="9" max="16384" width="7.4453125" style="113" customWidth="1"/>
  </cols>
  <sheetData>
    <row r="1" spans="2:8" ht="19.5" customHeight="1">
      <c r="B1" s="114"/>
      <c r="C1" s="115" t="s">
        <v>305</v>
      </c>
      <c r="D1" s="224" t="s">
        <v>57</v>
      </c>
      <c r="E1" s="225"/>
      <c r="F1" s="114"/>
      <c r="G1" s="114"/>
      <c r="H1" s="166"/>
    </row>
    <row r="2" spans="2:9" ht="19.5" customHeight="1">
      <c r="B2" s="116"/>
      <c r="C2" s="117" t="s">
        <v>4</v>
      </c>
      <c r="D2" s="226" t="s">
        <v>358</v>
      </c>
      <c r="E2" s="227"/>
      <c r="F2" s="118"/>
      <c r="G2" s="118"/>
      <c r="H2" s="167"/>
      <c r="I2" s="119"/>
    </row>
    <row r="3" spans="2:9" ht="19.5" customHeight="1">
      <c r="B3" s="116"/>
      <c r="C3" s="117" t="s">
        <v>306</v>
      </c>
      <c r="D3" s="228">
        <v>39537</v>
      </c>
      <c r="E3" s="229"/>
      <c r="F3" s="120"/>
      <c r="G3" s="120"/>
      <c r="H3" s="120"/>
      <c r="I3" s="119"/>
    </row>
    <row r="4" spans="2:9" ht="24.75" customHeight="1" thickBot="1">
      <c r="B4" s="121"/>
      <c r="C4" s="122"/>
      <c r="D4" s="122"/>
      <c r="E4" s="123"/>
      <c r="F4" s="123"/>
      <c r="G4" s="123"/>
      <c r="H4" s="123"/>
      <c r="I4" s="124"/>
    </row>
    <row r="5" spans="1:10" ht="24.75" customHeight="1">
      <c r="A5" s="125"/>
      <c r="B5" s="126" t="s">
        <v>345</v>
      </c>
      <c r="C5" s="127" t="s">
        <v>350</v>
      </c>
      <c r="D5" s="168" t="s">
        <v>3</v>
      </c>
      <c r="E5" s="129"/>
      <c r="F5" s="129"/>
      <c r="G5" s="129"/>
      <c r="H5" s="120"/>
      <c r="I5" s="130"/>
      <c r="J5" s="131"/>
    </row>
    <row r="6" spans="1:10" ht="24.75" customHeight="1" thickBot="1">
      <c r="A6" s="125"/>
      <c r="B6" s="132"/>
      <c r="C6" s="133">
        <f>IF(A6="","",INDEX('[1]Nimilista'!$B$6:$B$255,A6))</f>
      </c>
      <c r="D6" s="134">
        <f>IF(A6="","",INDEX('[1]Nimilista'!$C$6:$C$255,A6))</f>
      </c>
      <c r="E6" s="135"/>
      <c r="F6" s="157" t="s">
        <v>483</v>
      </c>
      <c r="G6" s="129"/>
      <c r="H6" s="120"/>
      <c r="I6" s="130"/>
      <c r="J6" s="131"/>
    </row>
    <row r="7" spans="1:10" ht="24.75" customHeight="1">
      <c r="A7" s="125"/>
      <c r="B7" s="136"/>
      <c r="C7" s="137">
        <f>IF(A7="","",INDEX('[1]Nimilista'!$B$6:$B$255,A7))</f>
      </c>
      <c r="D7" s="169">
        <f>IF(A7="","",INDEX('[1]Nimilista'!$C$6:$C$255,A7))</f>
      </c>
      <c r="E7" s="139"/>
      <c r="F7" s="155" t="s">
        <v>484</v>
      </c>
      <c r="G7" s="178"/>
      <c r="H7" s="120"/>
      <c r="I7" s="130"/>
      <c r="J7" s="131"/>
    </row>
    <row r="8" spans="1:10" ht="24.75" customHeight="1" thickBot="1">
      <c r="A8" s="125"/>
      <c r="B8" s="141" t="s">
        <v>359</v>
      </c>
      <c r="C8" s="142" t="s">
        <v>357</v>
      </c>
      <c r="D8" s="170" t="s">
        <v>3</v>
      </c>
      <c r="E8" s="129"/>
      <c r="F8" s="155"/>
      <c r="G8" s="157" t="s">
        <v>485</v>
      </c>
      <c r="H8" s="120"/>
      <c r="I8" s="130"/>
      <c r="J8" s="131"/>
    </row>
    <row r="9" spans="1:10" ht="24.75" customHeight="1">
      <c r="A9" s="125"/>
      <c r="B9" s="126" t="s">
        <v>360</v>
      </c>
      <c r="C9" s="127" t="s">
        <v>351</v>
      </c>
      <c r="D9" s="171" t="s">
        <v>352</v>
      </c>
      <c r="E9" s="129"/>
      <c r="F9" s="155"/>
      <c r="G9" s="178" t="s">
        <v>487</v>
      </c>
      <c r="H9" s="150"/>
      <c r="I9" s="130"/>
      <c r="J9" s="131"/>
    </row>
    <row r="10" spans="1:10" ht="24.75" customHeight="1" thickBot="1">
      <c r="A10" s="125"/>
      <c r="B10" s="132"/>
      <c r="C10" s="133">
        <f>IF(A10="","",INDEX('[1]Nimilista'!$B$6:$B$255,A10))</f>
      </c>
      <c r="D10" s="134">
        <f>IF(A10="","",INDEX('[1]Nimilista'!$C$6:$C$255,A10))</f>
      </c>
      <c r="E10" s="135"/>
      <c r="F10" s="156" t="s">
        <v>485</v>
      </c>
      <c r="G10" s="178"/>
      <c r="H10" s="150"/>
      <c r="I10" s="130"/>
      <c r="J10" s="131"/>
    </row>
    <row r="11" spans="1:10" ht="24.75" customHeight="1">
      <c r="A11" s="125"/>
      <c r="B11" s="136"/>
      <c r="C11" s="137">
        <f>IF(A11="","",INDEX('[1]Nimilista'!$B$6:$B$255,A11))</f>
      </c>
      <c r="D11" s="172">
        <f>IF(A11="","",INDEX('[1]Nimilista'!$C$6:$C$255,A11))</f>
      </c>
      <c r="E11" s="139"/>
      <c r="F11" s="151" t="s">
        <v>486</v>
      </c>
      <c r="G11" s="178"/>
      <c r="H11" s="150"/>
      <c r="I11" s="130"/>
      <c r="J11" s="131"/>
    </row>
    <row r="12" spans="1:10" ht="24.75" customHeight="1" thickBot="1">
      <c r="A12" s="125"/>
      <c r="B12" s="141" t="s">
        <v>346</v>
      </c>
      <c r="C12" s="142" t="s">
        <v>354</v>
      </c>
      <c r="D12" s="173" t="s">
        <v>26</v>
      </c>
      <c r="E12" s="129"/>
      <c r="F12" s="129"/>
      <c r="G12" s="140"/>
      <c r="H12" s="150"/>
      <c r="I12" s="130"/>
      <c r="J12" s="131"/>
    </row>
    <row r="13" spans="2:10" ht="24.75" customHeight="1">
      <c r="B13" s="174"/>
      <c r="C13" s="175"/>
      <c r="D13" s="175"/>
      <c r="E13" s="120"/>
      <c r="F13" s="120"/>
      <c r="G13" s="150"/>
      <c r="H13" s="150"/>
      <c r="I13" s="130"/>
      <c r="J13" s="131"/>
    </row>
  </sheetData>
  <sheetProtection/>
  <mergeCells count="3">
    <mergeCell ref="D1:E1"/>
    <mergeCell ref="D2:E2"/>
    <mergeCell ref="D3:E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zoomScale="75" zoomScaleNormal="75" zoomScalePageLayoutView="0" workbookViewId="0" topLeftCell="A4">
      <selection activeCell="H15" sqref="H15"/>
    </sheetView>
  </sheetViews>
  <sheetFormatPr defaultColWidth="7.4453125" defaultRowHeight="19.5" customHeight="1"/>
  <cols>
    <col min="1" max="1" width="4.3359375" style="113" customWidth="1"/>
    <col min="2" max="2" width="4.21484375" style="131" customWidth="1"/>
    <col min="3" max="3" width="28.5546875" style="113" customWidth="1"/>
    <col min="4" max="4" width="17.10546875" style="113" customWidth="1"/>
    <col min="5" max="8" width="15.21484375" style="131" customWidth="1"/>
    <col min="9" max="16384" width="7.4453125" style="113" customWidth="1"/>
  </cols>
  <sheetData>
    <row r="1" spans="2:8" ht="19.5" customHeight="1">
      <c r="B1" s="114"/>
      <c r="C1" s="115" t="s">
        <v>305</v>
      </c>
      <c r="D1" s="224" t="s">
        <v>57</v>
      </c>
      <c r="E1" s="225"/>
      <c r="F1" s="114"/>
      <c r="G1" s="114"/>
      <c r="H1" s="114"/>
    </row>
    <row r="2" spans="2:9" ht="19.5" customHeight="1">
      <c r="B2" s="116"/>
      <c r="C2" s="117" t="s">
        <v>4</v>
      </c>
      <c r="D2" s="226" t="s">
        <v>361</v>
      </c>
      <c r="E2" s="227"/>
      <c r="F2" s="118"/>
      <c r="G2" s="118"/>
      <c r="H2" s="118"/>
      <c r="I2" s="119"/>
    </row>
    <row r="3" spans="2:9" ht="19.5" customHeight="1">
      <c r="B3" s="116"/>
      <c r="C3" s="117" t="s">
        <v>306</v>
      </c>
      <c r="D3" s="228" t="s">
        <v>308</v>
      </c>
      <c r="E3" s="229"/>
      <c r="F3" s="120"/>
      <c r="G3" s="120"/>
      <c r="H3" s="120"/>
      <c r="I3" s="119"/>
    </row>
    <row r="4" spans="2:9" ht="24.75" customHeight="1" thickBot="1">
      <c r="B4" s="121"/>
      <c r="C4" s="122"/>
      <c r="D4" s="122"/>
      <c r="E4" s="123"/>
      <c r="F4" s="123"/>
      <c r="G4" s="123"/>
      <c r="H4" s="123"/>
      <c r="I4" s="124"/>
    </row>
    <row r="5" spans="1:10" ht="24.75" customHeight="1">
      <c r="A5" s="125"/>
      <c r="B5" s="126">
        <v>7</v>
      </c>
      <c r="C5" s="127" t="s">
        <v>362</v>
      </c>
      <c r="D5" s="128" t="s">
        <v>363</v>
      </c>
      <c r="E5" s="129"/>
      <c r="F5" s="129"/>
      <c r="G5" s="129"/>
      <c r="H5" s="129"/>
      <c r="I5" s="130"/>
      <c r="J5" s="131"/>
    </row>
    <row r="6" spans="1:10" ht="24.75" customHeight="1" thickBot="1">
      <c r="A6" s="125"/>
      <c r="B6" s="132"/>
      <c r="C6" s="133">
        <f>IF(A6="","",INDEX('[1]Nimilista'!$B$6:$B$255,A6))</f>
      </c>
      <c r="D6" s="134">
        <f>IF(A6="","",INDEX('[1]Nimilista'!$C$6:$C$255,A6))</f>
      </c>
      <c r="E6" s="135"/>
      <c r="F6" s="157" t="s">
        <v>451</v>
      </c>
      <c r="G6" s="129"/>
      <c r="H6" s="129"/>
      <c r="I6" s="130"/>
      <c r="J6" s="131"/>
    </row>
    <row r="7" spans="1:10" ht="24.75" customHeight="1">
      <c r="A7" s="125"/>
      <c r="B7" s="136"/>
      <c r="C7" s="137">
        <f>IF(A7="","",INDEX('[1]Nimilista'!$B$6:$B$255,A7))</f>
      </c>
      <c r="D7" s="138">
        <f>IF(A7="","",INDEX('[1]Nimilista'!$C$6:$C$255,A7))</f>
      </c>
      <c r="E7" s="139"/>
      <c r="F7" s="155" t="s">
        <v>452</v>
      </c>
      <c r="G7" s="140"/>
      <c r="H7" s="129"/>
      <c r="I7" s="130"/>
      <c r="J7" s="131"/>
    </row>
    <row r="8" spans="1:10" ht="24.75" customHeight="1" thickBot="1">
      <c r="A8" s="125"/>
      <c r="B8" s="141">
        <v>39</v>
      </c>
      <c r="C8" s="142" t="s">
        <v>364</v>
      </c>
      <c r="D8" s="143" t="s">
        <v>365</v>
      </c>
      <c r="E8" s="129"/>
      <c r="F8" s="155"/>
      <c r="G8" s="157" t="s">
        <v>451</v>
      </c>
      <c r="H8" s="129"/>
      <c r="I8" s="130"/>
      <c r="J8" s="131"/>
    </row>
    <row r="9" spans="1:10" ht="24.75" customHeight="1">
      <c r="A9" s="125"/>
      <c r="B9" s="126">
        <v>37</v>
      </c>
      <c r="C9" s="127" t="s">
        <v>366</v>
      </c>
      <c r="D9" s="128" t="s">
        <v>367</v>
      </c>
      <c r="E9" s="151" t="s">
        <v>453</v>
      </c>
      <c r="F9" s="155"/>
      <c r="G9" s="155" t="s">
        <v>463</v>
      </c>
      <c r="H9" s="151"/>
      <c r="I9" s="130"/>
      <c r="J9" s="131"/>
    </row>
    <row r="10" spans="1:10" ht="24.75" customHeight="1" thickBot="1">
      <c r="A10" s="125"/>
      <c r="B10" s="132">
        <v>81</v>
      </c>
      <c r="C10" s="133" t="s">
        <v>368</v>
      </c>
      <c r="D10" s="134" t="s">
        <v>231</v>
      </c>
      <c r="E10" s="152" t="s">
        <v>465</v>
      </c>
      <c r="F10" s="156" t="s">
        <v>458</v>
      </c>
      <c r="G10" s="155"/>
      <c r="H10" s="151"/>
      <c r="I10" s="130"/>
      <c r="J10" s="131"/>
    </row>
    <row r="11" spans="1:10" ht="24.75" customHeight="1">
      <c r="A11" s="125"/>
      <c r="B11" s="136"/>
      <c r="C11" s="137">
        <f>IF(A11="","",INDEX('[1]Nimilista'!$B$6:$B$255,A11))</f>
      </c>
      <c r="D11" s="138">
        <f>IF(A11="","",INDEX('[1]Nimilista'!$C$6:$C$255,A11))</f>
      </c>
      <c r="E11" s="153"/>
      <c r="F11" s="151" t="s">
        <v>459</v>
      </c>
      <c r="G11" s="155"/>
      <c r="H11" s="151"/>
      <c r="I11" s="130"/>
      <c r="J11" s="131"/>
    </row>
    <row r="12" spans="1:10" ht="24.75" customHeight="1" thickBot="1">
      <c r="A12" s="125"/>
      <c r="B12" s="141">
        <v>31</v>
      </c>
      <c r="C12" s="142" t="s">
        <v>377</v>
      </c>
      <c r="D12" s="143" t="s">
        <v>365</v>
      </c>
      <c r="E12" s="151"/>
      <c r="F12" s="151"/>
      <c r="G12" s="155"/>
      <c r="H12" s="157" t="s">
        <v>451</v>
      </c>
      <c r="I12" s="130"/>
      <c r="J12" s="131"/>
    </row>
    <row r="13" spans="1:10" ht="24.75" customHeight="1" thickBot="1">
      <c r="A13" s="144"/>
      <c r="B13" s="145"/>
      <c r="C13" s="146"/>
      <c r="D13" s="146"/>
      <c r="E13" s="151"/>
      <c r="F13" s="151"/>
      <c r="G13" s="155"/>
      <c r="H13" s="182" t="s">
        <v>491</v>
      </c>
      <c r="I13" s="130"/>
      <c r="J13" s="131"/>
    </row>
    <row r="14" spans="1:10" ht="24.75" customHeight="1">
      <c r="A14" s="125"/>
      <c r="B14" s="126">
        <v>12</v>
      </c>
      <c r="C14" s="127" t="s">
        <v>369</v>
      </c>
      <c r="D14" s="128" t="s">
        <v>25</v>
      </c>
      <c r="E14" s="151"/>
      <c r="F14" s="151"/>
      <c r="G14" s="155"/>
      <c r="H14" s="178"/>
      <c r="I14" s="130"/>
      <c r="J14" s="131"/>
    </row>
    <row r="15" spans="1:10" ht="24.75" customHeight="1" thickBot="1">
      <c r="A15" s="125"/>
      <c r="B15" s="132"/>
      <c r="C15" s="133">
        <f>IF(A15="","",INDEX('[1]Nimilista'!$B$6:$B$255,A15))</f>
      </c>
      <c r="D15" s="134">
        <f>IF(A15="","",INDEX('[1]Nimilista'!$C$6:$C$255,A15))</f>
      </c>
      <c r="E15" s="152"/>
      <c r="F15" s="157" t="s">
        <v>454</v>
      </c>
      <c r="G15" s="155"/>
      <c r="H15" s="178"/>
      <c r="I15" s="130"/>
      <c r="J15" s="131"/>
    </row>
    <row r="16" spans="1:10" ht="24.75" customHeight="1">
      <c r="A16" s="125"/>
      <c r="B16" s="136">
        <v>48</v>
      </c>
      <c r="C16" s="137" t="s">
        <v>370</v>
      </c>
      <c r="D16" s="138" t="s">
        <v>371</v>
      </c>
      <c r="E16" s="153" t="s">
        <v>454</v>
      </c>
      <c r="F16" s="155" t="s">
        <v>460</v>
      </c>
      <c r="G16" s="155"/>
      <c r="H16" s="178"/>
      <c r="I16" s="130"/>
      <c r="J16" s="131"/>
    </row>
    <row r="17" spans="1:10" ht="24.75" customHeight="1" thickBot="1">
      <c r="A17" s="125"/>
      <c r="B17" s="141">
        <v>39</v>
      </c>
      <c r="C17" s="142" t="s">
        <v>372</v>
      </c>
      <c r="D17" s="143" t="s">
        <v>373</v>
      </c>
      <c r="E17" s="151" t="s">
        <v>455</v>
      </c>
      <c r="F17" s="155"/>
      <c r="G17" s="156" t="s">
        <v>461</v>
      </c>
      <c r="H17" s="178"/>
      <c r="I17" s="130"/>
      <c r="J17" s="131"/>
    </row>
    <row r="18" spans="1:10" ht="24.75" customHeight="1">
      <c r="A18" s="125"/>
      <c r="B18" s="126">
        <v>39</v>
      </c>
      <c r="C18" s="127" t="s">
        <v>374</v>
      </c>
      <c r="D18" s="128" t="s">
        <v>25</v>
      </c>
      <c r="E18" s="151" t="s">
        <v>456</v>
      </c>
      <c r="F18" s="155"/>
      <c r="G18" s="178" t="s">
        <v>464</v>
      </c>
      <c r="H18" s="178"/>
      <c r="I18" s="130"/>
      <c r="J18" s="131"/>
    </row>
    <row r="19" spans="1:10" ht="24.75" customHeight="1" thickBot="1">
      <c r="A19" s="125"/>
      <c r="B19" s="132">
        <v>71</v>
      </c>
      <c r="C19" s="133" t="s">
        <v>375</v>
      </c>
      <c r="D19" s="134" t="s">
        <v>3</v>
      </c>
      <c r="E19" s="152" t="s">
        <v>457</v>
      </c>
      <c r="F19" s="156" t="s">
        <v>461</v>
      </c>
      <c r="G19" s="140"/>
      <c r="H19" s="140"/>
      <c r="I19" s="130"/>
      <c r="J19" s="131"/>
    </row>
    <row r="20" spans="1:10" ht="24.75" customHeight="1">
      <c r="A20" s="125"/>
      <c r="B20" s="136"/>
      <c r="C20" s="137">
        <f>IF(A20="","",INDEX('[1]Nimilista'!$B$6:$B$255,A20))</f>
      </c>
      <c r="D20" s="138">
        <f>IF(A20="","",INDEX('[1]Nimilista'!$C$6:$C$255,A20))</f>
      </c>
      <c r="E20" s="139"/>
      <c r="F20" s="151" t="s">
        <v>462</v>
      </c>
      <c r="G20" s="140"/>
      <c r="H20" s="140"/>
      <c r="I20" s="130"/>
      <c r="J20" s="131"/>
    </row>
    <row r="21" spans="1:10" ht="24.75" customHeight="1" thickBot="1">
      <c r="A21" s="125"/>
      <c r="B21" s="141">
        <v>10</v>
      </c>
      <c r="C21" s="142" t="s">
        <v>376</v>
      </c>
      <c r="D21" s="143" t="s">
        <v>367</v>
      </c>
      <c r="E21" s="129"/>
      <c r="F21" s="129"/>
      <c r="G21" s="140"/>
      <c r="H21" s="140"/>
      <c r="I21" s="147"/>
      <c r="J21" s="131"/>
    </row>
    <row r="22" spans="2:10" ht="24.75" customHeight="1">
      <c r="B22" s="148"/>
      <c r="C22" s="148"/>
      <c r="D22" s="148"/>
      <c r="E22" s="149"/>
      <c r="F22" s="120"/>
      <c r="G22" s="150"/>
      <c r="H22" s="150"/>
      <c r="I22" s="130"/>
      <c r="J22" s="131"/>
    </row>
  </sheetData>
  <sheetProtection/>
  <mergeCells count="3">
    <mergeCell ref="D1:E1"/>
    <mergeCell ref="D2:E2"/>
    <mergeCell ref="D3:E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Tennilä Pekka</cp:lastModifiedBy>
  <cp:lastPrinted>2008-03-25T06:57:40Z</cp:lastPrinted>
  <dcterms:created xsi:type="dcterms:W3CDTF">2005-05-06T10:41:36Z</dcterms:created>
  <dcterms:modified xsi:type="dcterms:W3CDTF">2008-03-31T19:52:02Z</dcterms:modified>
  <cp:category/>
  <cp:version/>
  <cp:contentType/>
  <cp:contentStatus/>
</cp:coreProperties>
</file>